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woo\Desktop\Ely 2025 Land Tables\"/>
    </mc:Choice>
  </mc:AlternateContent>
  <xr:revisionPtr revIDLastSave="0" documentId="13_ncr:1_{FBABA7DA-A4A4-4E87-BB1A-EB11FA804347}" xr6:coauthVersionLast="47" xr6:coauthVersionMax="47" xr10:uidLastSave="{00000000-0000-0000-0000-000000000000}"/>
  <bookViews>
    <workbookView xWindow="-108" yWindow="-108" windowWidth="23256" windowHeight="12456" firstSheet="7" activeTab="8" xr2:uid="{9E60FBE1-ABD3-41A7-9857-ABD69B111E0C}"/>
  </bookViews>
  <sheets>
    <sheet name="2025 Ely Residential AVG Per AC" sheetId="2" r:id="rId1"/>
    <sheet name="Ely Residential Prime Per Acre" sheetId="1" r:id="rId2"/>
    <sheet name="Ely RES Below AVG Per Acre" sheetId="3" r:id="rId3"/>
    <sheet name="N. Greenwood Condos Per Acre" sheetId="4" r:id="rId4"/>
    <sheet name="Riverfront FF Values" sheetId="5" r:id="rId5"/>
    <sheet name="Lakefront FF Values" sheetId="6" r:id="rId6"/>
    <sheet name="2025 Commercial Land Table" sheetId="11" r:id="rId7"/>
    <sheet name="Commercial ECF" sheetId="12" r:id="rId8"/>
    <sheet name="Out-Clark-Diorite ECF" sheetId="7" r:id="rId9"/>
    <sheet name="The &quot;Greenwood's&quot; ECF" sheetId="8" r:id="rId10"/>
    <sheet name="South Ely-South Subs ECF" sheetId="9" r:id="rId11"/>
    <sheet name="Waterfront ECF" sheetId="10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6" i="1"/>
  <c r="J20" i="1"/>
  <c r="J19" i="1"/>
  <c r="J18" i="1"/>
  <c r="J17" i="1"/>
  <c r="J16" i="1"/>
  <c r="J15" i="1"/>
  <c r="J14" i="1"/>
  <c r="J13" i="1"/>
  <c r="J12" i="1"/>
  <c r="J11" i="1"/>
  <c r="J9" i="1"/>
  <c r="J8" i="1"/>
  <c r="J7" i="1"/>
  <c r="J5" i="1"/>
  <c r="F30" i="4"/>
  <c r="E31" i="4"/>
  <c r="D31" i="4"/>
  <c r="K2" i="12"/>
  <c r="M2" i="12" s="1"/>
  <c r="H2" i="12"/>
  <c r="K8" i="12" l="1"/>
  <c r="M8" i="12" s="1"/>
  <c r="H8" i="12"/>
  <c r="H5" i="12"/>
  <c r="H4" i="12"/>
  <c r="H3" i="12"/>
  <c r="K9" i="12" l="1"/>
  <c r="M9" i="12" s="1"/>
  <c r="H9" i="12"/>
  <c r="K7" i="12"/>
  <c r="M7" i="12" s="1"/>
  <c r="H7" i="12"/>
  <c r="K6" i="12"/>
  <c r="M6" i="12" s="1"/>
  <c r="H6" i="12"/>
  <c r="F32" i="11" l="1"/>
  <c r="E32" i="11"/>
  <c r="H9" i="11"/>
  <c r="E18" i="11"/>
  <c r="F18" i="11"/>
  <c r="H15" i="11"/>
  <c r="H17" i="11"/>
  <c r="E25" i="11"/>
  <c r="F25" i="11"/>
  <c r="H21" i="11"/>
  <c r="F46" i="11" l="1"/>
  <c r="E46" i="11"/>
  <c r="F37" i="11"/>
  <c r="E37" i="11"/>
  <c r="H36" i="11"/>
  <c r="H35" i="11"/>
  <c r="H32" i="11"/>
  <c r="H30" i="11"/>
  <c r="H29" i="11"/>
  <c r="H28" i="11"/>
  <c r="H24" i="11"/>
  <c r="L20" i="11"/>
  <c r="H23" i="11"/>
  <c r="L19" i="11"/>
  <c r="H22" i="11"/>
  <c r="L18" i="11"/>
  <c r="L17" i="11"/>
  <c r="L16" i="11"/>
  <c r="L15" i="11"/>
  <c r="H16" i="11"/>
  <c r="L14" i="11"/>
  <c r="L13" i="11"/>
  <c r="H14" i="11"/>
  <c r="L12" i="11"/>
  <c r="L11" i="11"/>
  <c r="L10" i="11"/>
  <c r="F11" i="11"/>
  <c r="E11" i="11"/>
  <c r="L9" i="11"/>
  <c r="H10" i="11"/>
  <c r="L8" i="11"/>
  <c r="H8" i="11"/>
  <c r="L7" i="11"/>
  <c r="L6" i="11"/>
  <c r="L5" i="11"/>
  <c r="F5" i="11"/>
  <c r="E5" i="11"/>
  <c r="H4" i="11"/>
  <c r="H3" i="11"/>
  <c r="H37" i="11" l="1"/>
  <c r="H11" i="11"/>
  <c r="H5" i="11"/>
  <c r="H25" i="11"/>
  <c r="H46" i="11"/>
  <c r="H18" i="11"/>
  <c r="N53" i="6" l="1"/>
  <c r="N42" i="6"/>
  <c r="N29" i="6"/>
  <c r="N11" i="6"/>
  <c r="L15" i="4"/>
  <c r="L16" i="4"/>
  <c r="E9" i="6"/>
  <c r="G9" i="6"/>
  <c r="H9" i="6"/>
  <c r="I10" i="6" s="1"/>
  <c r="J9" i="6"/>
  <c r="K9" i="6"/>
  <c r="L9" i="6"/>
  <c r="M9" i="6"/>
  <c r="I4" i="6"/>
  <c r="I5" i="6"/>
  <c r="I7" i="6"/>
  <c r="I8" i="6"/>
  <c r="I2" i="6"/>
  <c r="I3" i="6"/>
  <c r="L7" i="4"/>
  <c r="L8" i="4"/>
  <c r="L9" i="4"/>
  <c r="L10" i="4"/>
  <c r="L11" i="4"/>
  <c r="L12" i="4"/>
  <c r="L13" i="4"/>
  <c r="L14" i="4"/>
  <c r="L6" i="4"/>
  <c r="F29" i="4"/>
  <c r="E8" i="4"/>
  <c r="D15" i="4"/>
  <c r="F15" i="4" s="1"/>
  <c r="D24" i="4"/>
  <c r="E24" i="4"/>
  <c r="D38" i="4"/>
  <c r="E38" i="4"/>
  <c r="F38" i="4" s="1"/>
  <c r="D31" i="1"/>
  <c r="E31" i="1"/>
  <c r="F26" i="1"/>
  <c r="E64" i="2"/>
  <c r="E42" i="2"/>
  <c r="D54" i="2"/>
  <c r="E54" i="2"/>
  <c r="F46" i="2"/>
  <c r="E17" i="5"/>
  <c r="D17" i="5"/>
  <c r="F17" i="5"/>
  <c r="E27" i="6"/>
  <c r="E51" i="6"/>
  <c r="G51" i="6"/>
  <c r="H51" i="6"/>
  <c r="J51" i="6"/>
  <c r="K51" i="6"/>
  <c r="L51" i="6"/>
  <c r="M51" i="6"/>
  <c r="F8" i="5"/>
  <c r="E8" i="5"/>
  <c r="D8" i="5"/>
  <c r="G7" i="5"/>
  <c r="G13" i="5"/>
  <c r="G6" i="5"/>
  <c r="G12" i="5"/>
  <c r="G5" i="5"/>
  <c r="F10" i="4"/>
  <c r="F11" i="4"/>
  <c r="F12" i="4"/>
  <c r="F13" i="4"/>
  <c r="F14" i="4"/>
  <c r="F17" i="4"/>
  <c r="F18" i="4"/>
  <c r="F19" i="4"/>
  <c r="F20" i="4"/>
  <c r="F21" i="4"/>
  <c r="F22" i="4"/>
  <c r="F23" i="4"/>
  <c r="F26" i="4"/>
  <c r="F27" i="4"/>
  <c r="F28" i="4"/>
  <c r="F34" i="4"/>
  <c r="F35" i="4"/>
  <c r="F36" i="4"/>
  <c r="F37" i="4"/>
  <c r="D8" i="4"/>
  <c r="F4" i="4"/>
  <c r="F5" i="4"/>
  <c r="F6" i="4"/>
  <c r="F7" i="4"/>
  <c r="D60" i="3"/>
  <c r="E60" i="3"/>
  <c r="D68" i="3"/>
  <c r="E68" i="3"/>
  <c r="F66" i="3"/>
  <c r="F65" i="3"/>
  <c r="F63" i="3"/>
  <c r="D51" i="3"/>
  <c r="E51" i="3"/>
  <c r="D6" i="1"/>
  <c r="E6" i="1"/>
  <c r="F46" i="3"/>
  <c r="F50" i="3"/>
  <c r="F7" i="3"/>
  <c r="F55" i="3"/>
  <c r="F54" i="3"/>
  <c r="D42" i="2"/>
  <c r="D21" i="2"/>
  <c r="E21" i="2"/>
  <c r="D16" i="3"/>
  <c r="E16" i="3"/>
  <c r="E9" i="3"/>
  <c r="D9" i="3"/>
  <c r="F5" i="3"/>
  <c r="F8" i="3"/>
  <c r="F4" i="3"/>
  <c r="F67" i="3"/>
  <c r="F64" i="3"/>
  <c r="F56" i="3"/>
  <c r="F49" i="3"/>
  <c r="F48" i="3"/>
  <c r="F47" i="3"/>
  <c r="F45" i="3"/>
  <c r="E42" i="3"/>
  <c r="D42" i="3"/>
  <c r="F41" i="3"/>
  <c r="F40" i="3"/>
  <c r="F38" i="3"/>
  <c r="E35" i="3"/>
  <c r="D35" i="3"/>
  <c r="F34" i="3"/>
  <c r="F33" i="3"/>
  <c r="F32" i="3"/>
  <c r="F31" i="3"/>
  <c r="F30" i="3"/>
  <c r="E27" i="3"/>
  <c r="D27" i="3"/>
  <c r="F26" i="3"/>
  <c r="F25" i="3"/>
  <c r="F24" i="3"/>
  <c r="F23" i="3"/>
  <c r="F22" i="3"/>
  <c r="F20" i="3"/>
  <c r="F19" i="3"/>
  <c r="K20" i="3"/>
  <c r="F15" i="3"/>
  <c r="K19" i="3"/>
  <c r="K18" i="3"/>
  <c r="K17" i="3"/>
  <c r="F14" i="3"/>
  <c r="K16" i="3"/>
  <c r="F13" i="3"/>
  <c r="K15" i="3"/>
  <c r="F12" i="3"/>
  <c r="K14" i="3"/>
  <c r="K13" i="3"/>
  <c r="K12" i="3"/>
  <c r="K11" i="3"/>
  <c r="K10" i="3"/>
  <c r="K9" i="3"/>
  <c r="K8" i="3"/>
  <c r="K7" i="3"/>
  <c r="K6" i="3"/>
  <c r="F6" i="3"/>
  <c r="K5" i="3"/>
  <c r="F41" i="1"/>
  <c r="D38" i="1"/>
  <c r="E38" i="1"/>
  <c r="F35" i="1"/>
  <c r="E14" i="1"/>
  <c r="E22" i="1"/>
  <c r="F29" i="1"/>
  <c r="F62" i="1"/>
  <c r="F55" i="1"/>
  <c r="F53" i="1"/>
  <c r="F30" i="1"/>
  <c r="F28" i="1"/>
  <c r="F27" i="1"/>
  <c r="F25" i="1"/>
  <c r="F57" i="2"/>
  <c r="F58" i="2"/>
  <c r="F61" i="2"/>
  <c r="F62" i="2"/>
  <c r="F63" i="2"/>
  <c r="D64" i="2"/>
  <c r="E65" i="1"/>
  <c r="D65" i="1"/>
  <c r="F64" i="1"/>
  <c r="F63" i="1"/>
  <c r="F61" i="1"/>
  <c r="F60" i="1"/>
  <c r="E57" i="1"/>
  <c r="D57" i="1"/>
  <c r="F54" i="1"/>
  <c r="F51" i="1"/>
  <c r="F50" i="1"/>
  <c r="E47" i="1"/>
  <c r="D47" i="1"/>
  <c r="F46" i="1"/>
  <c r="F45" i="1"/>
  <c r="F43" i="1"/>
  <c r="F42" i="1"/>
  <c r="E84" i="2"/>
  <c r="D84" i="2"/>
  <c r="F87" i="2"/>
  <c r="D111" i="2"/>
  <c r="E111" i="2"/>
  <c r="F109" i="2"/>
  <c r="F110" i="2"/>
  <c r="F106" i="2"/>
  <c r="F105" i="2"/>
  <c r="F104" i="2"/>
  <c r="F102" i="2"/>
  <c r="F103" i="2"/>
  <c r="F45" i="2"/>
  <c r="F47" i="2"/>
  <c r="F48" i="2"/>
  <c r="F49" i="2"/>
  <c r="F50" i="2"/>
  <c r="F51" i="2"/>
  <c r="F52" i="2"/>
  <c r="F53" i="2"/>
  <c r="F34" i="1"/>
  <c r="F36" i="1"/>
  <c r="F37" i="1"/>
  <c r="D14" i="1"/>
  <c r="F5" i="1"/>
  <c r="D22" i="1"/>
  <c r="F21" i="1"/>
  <c r="F20" i="1"/>
  <c r="F19" i="1"/>
  <c r="F18" i="1"/>
  <c r="F17" i="1"/>
  <c r="F10" i="1"/>
  <c r="F4" i="1"/>
  <c r="F101" i="2"/>
  <c r="F100" i="2"/>
  <c r="E97" i="2"/>
  <c r="D97" i="2"/>
  <c r="F96" i="2"/>
  <c r="F91" i="2"/>
  <c r="F94" i="2"/>
  <c r="F93" i="2"/>
  <c r="F92" i="2"/>
  <c r="F89" i="2"/>
  <c r="F88" i="2"/>
  <c r="F83" i="2"/>
  <c r="F82" i="2"/>
  <c r="F80" i="2"/>
  <c r="F79" i="2"/>
  <c r="F78" i="2"/>
  <c r="F77" i="2"/>
  <c r="F75" i="2"/>
  <c r="F81" i="2"/>
  <c r="F74" i="2"/>
  <c r="F73" i="2"/>
  <c r="F72" i="2"/>
  <c r="F71" i="2"/>
  <c r="F70" i="2"/>
  <c r="F69" i="2"/>
  <c r="F68" i="2"/>
  <c r="F67" i="2"/>
  <c r="F41" i="2"/>
  <c r="F40" i="2"/>
  <c r="F39" i="2"/>
  <c r="F38" i="2"/>
  <c r="F37" i="2"/>
  <c r="F36" i="2"/>
  <c r="F35" i="2"/>
  <c r="F34" i="2"/>
  <c r="F33" i="2"/>
  <c r="F31" i="2"/>
  <c r="F30" i="2"/>
  <c r="F29" i="2"/>
  <c r="F28" i="2"/>
  <c r="F27" i="2"/>
  <c r="F26" i="2"/>
  <c r="F25" i="2"/>
  <c r="F24" i="2"/>
  <c r="K20" i="2"/>
  <c r="F18" i="2"/>
  <c r="K19" i="2"/>
  <c r="F20" i="2"/>
  <c r="K18" i="2"/>
  <c r="F19" i="2"/>
  <c r="K17" i="2"/>
  <c r="F17" i="2"/>
  <c r="K16" i="2"/>
  <c r="F16" i="2"/>
  <c r="K15" i="2"/>
  <c r="F15" i="2"/>
  <c r="K14" i="2"/>
  <c r="F14" i="2"/>
  <c r="K13" i="2"/>
  <c r="K12" i="2"/>
  <c r="F12" i="2"/>
  <c r="K11" i="2"/>
  <c r="K10" i="2"/>
  <c r="K9" i="2"/>
  <c r="K8" i="2"/>
  <c r="E8" i="2"/>
  <c r="D8" i="2"/>
  <c r="K7" i="2"/>
  <c r="F7" i="2"/>
  <c r="K6" i="2"/>
  <c r="F6" i="2"/>
  <c r="K5" i="2"/>
  <c r="F5" i="2"/>
  <c r="F4" i="2"/>
  <c r="F24" i="4" l="1"/>
  <c r="F31" i="4"/>
  <c r="I17" i="5"/>
  <c r="I8" i="5"/>
  <c r="I52" i="6"/>
  <c r="F42" i="2"/>
  <c r="G8" i="5"/>
  <c r="G17" i="5"/>
  <c r="F8" i="4"/>
  <c r="F38" i="1"/>
  <c r="F60" i="3"/>
  <c r="F9" i="3"/>
  <c r="F27" i="3"/>
  <c r="F51" i="3"/>
  <c r="F35" i="3"/>
  <c r="F42" i="3"/>
  <c r="F68" i="3"/>
  <c r="F64" i="2"/>
  <c r="F31" i="1"/>
  <c r="F65" i="1"/>
  <c r="F57" i="1"/>
  <c r="F47" i="1"/>
  <c r="F97" i="2"/>
  <c r="F54" i="2"/>
  <c r="F84" i="2"/>
  <c r="F111" i="2"/>
  <c r="F8" i="2"/>
  <c r="F14" i="1"/>
  <c r="F22" i="1"/>
  <c r="F6" i="1"/>
  <c r="F16" i="3" l="1"/>
  <c r="F21" i="2"/>
  <c r="K10" i="12"/>
  <c r="F10" i="12"/>
  <c r="G10" i="12"/>
  <c r="I10" i="12"/>
  <c r="E10" i="12"/>
  <c r="L10" i="12"/>
  <c r="H11" i="12" l="1"/>
  <c r="M11" i="12"/>
</calcChain>
</file>

<file path=xl/sharedStrings.xml><?xml version="1.0" encoding="utf-8"?>
<sst xmlns="http://schemas.openxmlformats.org/spreadsheetml/2006/main" count="1360" uniqueCount="400">
  <si>
    <t>Parcel Number</t>
  </si>
  <si>
    <t>Street Address</t>
  </si>
  <si>
    <t>Sale Date</t>
  </si>
  <si>
    <t>Sale Price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</si>
  <si>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</si>
  <si>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</si>
  <si>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</si>
  <si>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</si>
  <si>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</si>
  <si>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</si>
  <si>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</si>
  <si>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</si>
  <si>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Net Acres</t>
  </si>
  <si>
    <t>Total Acres</t>
  </si>
  <si>
    <t>Dollars/FF</t>
  </si>
  <si>
    <t>Dollars/Acre</t>
  </si>
  <si>
    <t>Other Parcels in Sale</t>
  </si>
  <si>
    <t>Class</t>
  </si>
  <si>
    <t>Waterfront Name</t>
  </si>
  <si>
    <t>52-03-103-001-10</t>
  </si>
  <si>
    <t>03-ARM'S LENGTH</t>
  </si>
  <si>
    <t>402</t>
  </si>
  <si>
    <t>52-03-103-001-20</t>
  </si>
  <si>
    <t>401</t>
  </si>
  <si>
    <t>52-03-103-001-30</t>
  </si>
  <si>
    <t>52-03-103-001-40</t>
  </si>
  <si>
    <t>52-03-111-008-00</t>
  </si>
  <si>
    <t>52-03-111-041-00</t>
  </si>
  <si>
    <t>52-03-120-009-00</t>
  </si>
  <si>
    <t>52-03-122-003-05</t>
  </si>
  <si>
    <t>52-03-127-001-11</t>
  </si>
  <si>
    <t>52-03-128-004-00</t>
  </si>
  <si>
    <t>52-03-133-010-00</t>
  </si>
  <si>
    <t>15800 CO RD CF</t>
  </si>
  <si>
    <t>52-03-202-002-11</t>
  </si>
  <si>
    <t>3130 GOLD MINE CREEK DR</t>
  </si>
  <si>
    <t>52-03-202-004-22</t>
  </si>
  <si>
    <t>52-03-204-021-00</t>
  </si>
  <si>
    <t>52-03-205-011-00</t>
  </si>
  <si>
    <t>52-03-205-003-00</t>
  </si>
  <si>
    <t>52-03-206-030-00</t>
  </si>
  <si>
    <t>52-03-207-014-00</t>
  </si>
  <si>
    <t>52-03-208-031-00</t>
  </si>
  <si>
    <t>52-03-208-038-30</t>
  </si>
  <si>
    <t>14191 US HIGHWAY 41</t>
  </si>
  <si>
    <t>52-03-210-001-50</t>
  </si>
  <si>
    <t>52-03-211-003-32</t>
  </si>
  <si>
    <t>52-03-212-002-12</t>
  </si>
  <si>
    <t>52-03-212-002-14</t>
  </si>
  <si>
    <t>52-03-222-002-20</t>
  </si>
  <si>
    <t>52-03-232-002-00</t>
  </si>
  <si>
    <t>52-03-232-003-00</t>
  </si>
  <si>
    <t>52-03-233-006-00</t>
  </si>
  <si>
    <t>52-03-233-020-00</t>
  </si>
  <si>
    <t>52-03-234-031-00</t>
  </si>
  <si>
    <t>52-03-234-032-00</t>
  </si>
  <si>
    <t>52-03-324-004-00</t>
  </si>
  <si>
    <t>52-03-332-002-00</t>
  </si>
  <si>
    <t>CO RD CKK</t>
  </si>
  <si>
    <t>52-03-415-003-00</t>
  </si>
  <si>
    <t>52-03-430-027-00</t>
  </si>
  <si>
    <t>52-03-465-004-00</t>
  </si>
  <si>
    <t>52-03-465-014-00</t>
  </si>
  <si>
    <t>52-03-465-017-00</t>
  </si>
  <si>
    <t>52-03-465-018-00</t>
  </si>
  <si>
    <t>52-03-465-019-00</t>
  </si>
  <si>
    <t>52-03-465-021-00</t>
  </si>
  <si>
    <t>52-03-465-022-00</t>
  </si>
  <si>
    <t>52-03-465-024-00</t>
  </si>
  <si>
    <t>52-03-465-025-00</t>
  </si>
  <si>
    <t>52-03-465-028-00</t>
  </si>
  <si>
    <t>52-03-465-031-00</t>
  </si>
  <si>
    <t>52-03-465-032-00</t>
  </si>
  <si>
    <t>52-03-465-033-00</t>
  </si>
  <si>
    <t>Totals:</t>
  </si>
  <si>
    <t>Sale. Ratio =&gt;</t>
  </si>
  <si>
    <t>Average</t>
  </si>
  <si>
    <t>Std. Dev. =&gt;</t>
  </si>
  <si>
    <t>per FF=&gt;</t>
  </si>
  <si>
    <t>No</t>
  </si>
  <si>
    <t>52-03-332-008-00 &amp; 03-332-003-00</t>
  </si>
  <si>
    <t>52-03-111-047-30, 114-004-00, 114-005-00</t>
  </si>
  <si>
    <t>2025 Ely Township</t>
  </si>
  <si>
    <t>Residential Land Table</t>
  </si>
  <si>
    <t>*Vacant Land Sales*</t>
  </si>
  <si>
    <t>*Average Per Acre Values*</t>
  </si>
  <si>
    <t>52-09-500-091-00</t>
  </si>
  <si>
    <t>52-07-134-014-00</t>
  </si>
  <si>
    <t>202/402 at time of sale</t>
  </si>
  <si>
    <t>Acres</t>
  </si>
  <si>
    <t>Ave Sale $</t>
  </si>
  <si>
    <t>$/Acre</t>
  </si>
  <si>
    <t>5 to 10 Acres</t>
  </si>
  <si>
    <t>5.01 to 10 Acres</t>
  </si>
  <si>
    <t>10.01 to 20 Acres</t>
  </si>
  <si>
    <t>20.01 to 39.99 Acres</t>
  </si>
  <si>
    <t>40 to 50 Acres</t>
  </si>
  <si>
    <t>50.01 to 99.99 Acres</t>
  </si>
  <si>
    <t>100 Acres &amp; Over</t>
  </si>
  <si>
    <t>52-07-108-006-10</t>
  </si>
  <si>
    <t>52-07-007-002-25</t>
  </si>
  <si>
    <t>52-07-132-034-30</t>
  </si>
  <si>
    <t>52-07-103-005-00</t>
  </si>
  <si>
    <t>52-07-121-003-10</t>
  </si>
  <si>
    <t>52-07-228-009-00</t>
  </si>
  <si>
    <t>52-07-005-013-00</t>
  </si>
  <si>
    <t>52-09-427-001-10</t>
  </si>
  <si>
    <t>52-07-304-005-00</t>
  </si>
  <si>
    <t>52-07-222-001-30</t>
  </si>
  <si>
    <t>52-01-228-010-00</t>
  </si>
  <si>
    <t>52-07-315-004-00</t>
  </si>
  <si>
    <t>52-51-716-004-10</t>
  </si>
  <si>
    <t>52-16-229-008-00</t>
  </si>
  <si>
    <t>52-12-111-010-00</t>
  </si>
  <si>
    <t>52-12-113-013-00</t>
  </si>
  <si>
    <t>52-06-005-019-00</t>
  </si>
  <si>
    <t>52-06-134-001-00</t>
  </si>
  <si>
    <t>52-07-114-013-00</t>
  </si>
  <si>
    <t>502</t>
  </si>
  <si>
    <t>52-07-123-001-00</t>
  </si>
  <si>
    <t>501</t>
  </si>
  <si>
    <t>52-12-213-038-10</t>
  </si>
  <si>
    <t>52-12-213-049-00</t>
  </si>
  <si>
    <t>52-12-223-008-00</t>
  </si>
  <si>
    <t>52-16-032-005-00</t>
  </si>
  <si>
    <t>52-12-222-004-00 &amp; 223-005-00</t>
  </si>
  <si>
    <t>*Applied for 2025*</t>
  </si>
  <si>
    <t>52-07-005-016-00 &amp; 008-001-40</t>
  </si>
  <si>
    <t>52-09-307-004-00</t>
  </si>
  <si>
    <t>52-16-118-002-00</t>
  </si>
  <si>
    <t>1 Acre &amp; Under</t>
  </si>
  <si>
    <t>*Prime Per Acre Values*</t>
  </si>
  <si>
    <t>52-10-110-007-10</t>
  </si>
  <si>
    <t>52-10-127-123-00</t>
  </si>
  <si>
    <t>52-10-119-002-00</t>
  </si>
  <si>
    <t>52-12-101-002-00</t>
  </si>
  <si>
    <t>52-12-126-024-00</t>
  </si>
  <si>
    <t>52-12-126-022-30</t>
  </si>
  <si>
    <t>52-13-026-007-20</t>
  </si>
  <si>
    <t>52-06-208-004-20</t>
  </si>
  <si>
    <t>52-06-205-004-50</t>
  </si>
  <si>
    <t>52-01-026-012-20</t>
  </si>
  <si>
    <t>52-06-208-025-00</t>
  </si>
  <si>
    <t>52-06-133-001-00</t>
  </si>
  <si>
    <t>52-06-222-002-00</t>
  </si>
  <si>
    <t>52-06-222-003-00</t>
  </si>
  <si>
    <t>52-06-230-011-50</t>
  </si>
  <si>
    <t>52-01-312-006-00</t>
  </si>
  <si>
    <t>52-01-312-005-10</t>
  </si>
  <si>
    <t>52-06-230-011-00 &amp; 230-009-00</t>
  </si>
  <si>
    <t>52-01-124-001-00</t>
  </si>
  <si>
    <t>52-01-125-001-00 &amp; 125-003-00</t>
  </si>
  <si>
    <t>52-01-116-002-00</t>
  </si>
  <si>
    <t>52-01-116-003-00</t>
  </si>
  <si>
    <t>52-01-026-011-50</t>
  </si>
  <si>
    <t>52-01-035-004-00</t>
  </si>
  <si>
    <t>52-01-236-009-50</t>
  </si>
  <si>
    <t>52-01-204-002-00</t>
  </si>
  <si>
    <t>52-06-232-012-20</t>
  </si>
  <si>
    <t>1.01 to 5 Acres</t>
  </si>
  <si>
    <t>52-11-177-001-00</t>
  </si>
  <si>
    <t>52-11-177-009-00</t>
  </si>
  <si>
    <t>52-09-500-051-00</t>
  </si>
  <si>
    <t>52-12-403-011-00</t>
  </si>
  <si>
    <t>*Below Average Per Acre Values*</t>
  </si>
  <si>
    <t>1 to 4.99 Acres</t>
  </si>
  <si>
    <t>52-11-030-001-60</t>
  </si>
  <si>
    <t>52-07-228-011-00</t>
  </si>
  <si>
    <t>52-07-110-025-00</t>
  </si>
  <si>
    <t>52-12-310-001-00</t>
  </si>
  <si>
    <t>Under 1 to 5 Acres</t>
  </si>
  <si>
    <t>52-03-465-011-00</t>
  </si>
  <si>
    <t>*Applied for 2025</t>
  </si>
  <si>
    <t>5 Acres</t>
  </si>
  <si>
    <t>5.01 to 6 Acres</t>
  </si>
  <si>
    <t>03-465-018-00</t>
  </si>
  <si>
    <t>52-03-465-008-00</t>
  </si>
  <si>
    <t>03-465-009-00</t>
  </si>
  <si>
    <t>52-03-201-003-15</t>
  </si>
  <si>
    <t>52-03-465-026-00</t>
  </si>
  <si>
    <t>03-465-027-00</t>
  </si>
  <si>
    <t>Pond Frontage $/Acre</t>
  </si>
  <si>
    <t>N. Greenwood Condominium</t>
  </si>
  <si>
    <t>Per Acre Values</t>
  </si>
  <si>
    <t>*Average Per Acre Rate*</t>
  </si>
  <si>
    <t>*Parcels w/ Pond Frontage Valued at $6,788/Acre*</t>
  </si>
  <si>
    <t>52-05-066-004-00</t>
  </si>
  <si>
    <t>52-05-121-042-00</t>
  </si>
  <si>
    <t>52-05-121-042-25</t>
  </si>
  <si>
    <t>52-05-132-014-00</t>
  </si>
  <si>
    <t>52-05-212-004-20</t>
  </si>
  <si>
    <t>M.B. ESCANABA RIVER</t>
  </si>
  <si>
    <t>52-03-111-037-00</t>
  </si>
  <si>
    <t>52-03-111-036-00</t>
  </si>
  <si>
    <t>BLACK RIVER</t>
  </si>
  <si>
    <t>ESCANABA RIVER</t>
  </si>
  <si>
    <t>52-06-022-043-00</t>
  </si>
  <si>
    <t>52-09-420-004-02</t>
  </si>
  <si>
    <t>52-09-421-027-00</t>
  </si>
  <si>
    <t>Lakefront FF Values</t>
  </si>
  <si>
    <t>LOWMOOR LAKE</t>
  </si>
  <si>
    <t>LAKE ELINOR</t>
  </si>
  <si>
    <t>52-03-333-004-40</t>
  </si>
  <si>
    <t>BOSTON LAKE</t>
  </si>
  <si>
    <t>52-03-460-003-00</t>
  </si>
  <si>
    <t>3 LOWMOOR LAKE ROAD EAST</t>
  </si>
  <si>
    <t>ARFELIN LAKE</t>
  </si>
  <si>
    <t>52-03-450-003-00</t>
  </si>
  <si>
    <t>1715 CO RD CU</t>
  </si>
  <si>
    <t>GOLD MINE LAKE</t>
  </si>
  <si>
    <t>52-03-450-004-00</t>
  </si>
  <si>
    <t>1475 CO RD CU</t>
  </si>
  <si>
    <t>*Northern Lakes Average FF Values</t>
  </si>
  <si>
    <t>52-03-003-014-00</t>
  </si>
  <si>
    <t>1020 LITTLE PERCH LK RD</t>
  </si>
  <si>
    <t>LITTLE PERCH LAKE</t>
  </si>
  <si>
    <t>52-06-003-007-00</t>
  </si>
  <si>
    <t>928 S HELEN LAKE</t>
  </si>
  <si>
    <t>HELEN LAKE</t>
  </si>
  <si>
    <t>52-06-003-011-00</t>
  </si>
  <si>
    <t>5900 N HELEN LAKE</t>
  </si>
  <si>
    <t>52-06-003-042-00</t>
  </si>
  <si>
    <t>2630 S HELEN LAKE</t>
  </si>
  <si>
    <t>52-06-003-050-20</t>
  </si>
  <si>
    <t>1320 S HELEN LAKE</t>
  </si>
  <si>
    <t>52-06-003-050-10</t>
  </si>
  <si>
    <t>4100 S CASEY LAKE</t>
  </si>
  <si>
    <t>CASEY LAKE</t>
  </si>
  <si>
    <t>52-03-003-016-00</t>
  </si>
  <si>
    <t>1734 LITTLE PERCH LAKE</t>
  </si>
  <si>
    <t>52-03-003-021-00</t>
  </si>
  <si>
    <t>1537 N LITTLE PERCH LAKE</t>
  </si>
  <si>
    <t>52-06-029-007-50</t>
  </si>
  <si>
    <t>19501 CHAIN OF LAKES</t>
  </si>
  <si>
    <t>CHAIN OF LAKES</t>
  </si>
  <si>
    <t>52-03-133-012-00</t>
  </si>
  <si>
    <t>16350 CO RD CF</t>
  </si>
  <si>
    <t>NORTH LAKE</t>
  </si>
  <si>
    <t>34022 WOLF LAKE RD</t>
  </si>
  <si>
    <t>BROCKY LAKE</t>
  </si>
  <si>
    <t>*Below Average FF Values*</t>
  </si>
  <si>
    <t>*Southern Lakes Average FF Values*</t>
  </si>
  <si>
    <t>52-03-307-002-15</t>
  </si>
  <si>
    <t>*Prime FF Values*</t>
  </si>
  <si>
    <t>Prime FF Values</t>
  </si>
  <si>
    <t>Below Average FF Values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</si>
  <si>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</si>
  <si>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</si>
  <si>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</si>
  <si>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</si>
  <si>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</si>
  <si>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</si>
  <si>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</si>
  <si>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</si>
  <si>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Property Class</t>
  </si>
  <si>
    <t>Residential ECF</t>
  </si>
  <si>
    <t>52-03-101-050-00</t>
  </si>
  <si>
    <t>30385 CO RD 581</t>
  </si>
  <si>
    <t>*Combined Three Neighborhoods</t>
  </si>
  <si>
    <t>8670 CO RD CD</t>
  </si>
  <si>
    <t>to use the same ECF for 2025.</t>
  </si>
  <si>
    <t>52-03-111-018-00</t>
  </si>
  <si>
    <t>37537 CO RD 581</t>
  </si>
  <si>
    <t>38140 CO RD 581</t>
  </si>
  <si>
    <t>19-MULTI PARCEL ARM'S LENGTH</t>
  </si>
  <si>
    <t>52-03-111-043-10</t>
  </si>
  <si>
    <t>850 TONY'S LN</t>
  </si>
  <si>
    <t>52-03-134-009-00</t>
  </si>
  <si>
    <t>4439 CO RD CCR</t>
  </si>
  <si>
    <t>52-03-203-003-20</t>
  </si>
  <si>
    <t>2995 CO RC CJ</t>
  </si>
  <si>
    <t>52-03-203-013-10</t>
  </si>
  <si>
    <t>760 CO RD CJ</t>
  </si>
  <si>
    <t>52-03-207-016-00</t>
  </si>
  <si>
    <t>37300 CO RD 496</t>
  </si>
  <si>
    <t>52-03-207-025-00</t>
  </si>
  <si>
    <t>28000 US HIGHWAY 41</t>
  </si>
  <si>
    <t>52-03-207-052-20</t>
  </si>
  <si>
    <t>3857 CO RD CP</t>
  </si>
  <si>
    <t>52-03-207-052-40</t>
  </si>
  <si>
    <t>3560 CO RD CP</t>
  </si>
  <si>
    <t>52-03-400-028-00</t>
  </si>
  <si>
    <t>1507 CO RD CKK</t>
  </si>
  <si>
    <t>52-03-410-011-00</t>
  </si>
  <si>
    <t>498 CO RD CKK</t>
  </si>
  <si>
    <t>E.C.F. =&gt;</t>
  </si>
  <si>
    <t>Std. Deviation=&gt;</t>
  </si>
  <si>
    <t>Ave. E.C.F. =&gt;</t>
  </si>
  <si>
    <t>Ave. Variance=&gt;</t>
  </si>
  <si>
    <t>Coefficient of Var=&gt;</t>
  </si>
  <si>
    <t>52-03-202-011-30</t>
  </si>
  <si>
    <t>7268 CO RD 496</t>
  </si>
  <si>
    <t>52-03-210-002-00</t>
  </si>
  <si>
    <t>642 CO RD CNA</t>
  </si>
  <si>
    <t>52-03-210-003-00</t>
  </si>
  <si>
    <t>267 CO RD CN</t>
  </si>
  <si>
    <t xml:space="preserve">N. Greenwood, Greenwood Location, </t>
  </si>
  <si>
    <t>52-03-210-004-00</t>
  </si>
  <si>
    <t>121 CO RD CN</t>
  </si>
  <si>
    <t>&amp; Greenwood Condominiums."*</t>
  </si>
  <si>
    <t>52-03-210-019-00</t>
  </si>
  <si>
    <t>787 CO RD CN</t>
  </si>
  <si>
    <t>52-03-465-016-00</t>
  </si>
  <si>
    <t>586 GOLD MINE CREEK DRIVE</t>
  </si>
  <si>
    <t>52-03-210-070-30</t>
  </si>
  <si>
    <t>2594 CO RD CN</t>
  </si>
  <si>
    <t>52-03-211-006-00</t>
  </si>
  <si>
    <t>3648 CO RD 496</t>
  </si>
  <si>
    <t>52-03-211-018-00</t>
  </si>
  <si>
    <t>4045 W US HIGHWAY 41</t>
  </si>
  <si>
    <t>52-03-211-020-00</t>
  </si>
  <si>
    <t>278 CO RD CNA</t>
  </si>
  <si>
    <t>52-03-212-010-00</t>
  </si>
  <si>
    <t>2244 CO RD 496</t>
  </si>
  <si>
    <t>52-03-212-040-10</t>
  </si>
  <si>
    <t>1260 CO RD 496</t>
  </si>
  <si>
    <t>52-03-326-006-80</t>
  </si>
  <si>
    <t>14507 CO RD CL</t>
  </si>
  <si>
    <t>1 CO RD CD</t>
  </si>
  <si>
    <t>31-SPLIT IMPROVED</t>
  </si>
  <si>
    <t>*Combined Two Neighborhoods</t>
  </si>
  <si>
    <t>52-03-235-029-00</t>
  </si>
  <si>
    <t>6695 CO RD CD</t>
  </si>
  <si>
    <t>52-03-415-016-00</t>
  </si>
  <si>
    <t>24 PARTRIDGE LN</t>
  </si>
  <si>
    <t>"South Subdivisions &amp; South Ely Twp."*</t>
  </si>
  <si>
    <t>52-03-415-032-00</t>
  </si>
  <si>
    <t>7 PARTRIDGE LN</t>
  </si>
  <si>
    <t>52-03-430-004-00</t>
  </si>
  <si>
    <t>4 CO RD CH</t>
  </si>
  <si>
    <t>52-03-430-024-00</t>
  </si>
  <si>
    <t>6650 CO RD CD</t>
  </si>
  <si>
    <t>52-03-430-032-00</t>
  </si>
  <si>
    <t>23 LAWER DR</t>
  </si>
  <si>
    <t>52-03-440-034-00</t>
  </si>
  <si>
    <t>3 EAGLE ST</t>
  </si>
  <si>
    <t>52-03-235-002-22</t>
  </si>
  <si>
    <t>52-03-111-038-00</t>
  </si>
  <si>
    <t>40240 CO RD 581</t>
  </si>
  <si>
    <t>52-03-113-006-00</t>
  </si>
  <si>
    <t>9074 CO RD CG</t>
  </si>
  <si>
    <t>52-03-113-003-00</t>
  </si>
  <si>
    <t>*Waterfront ECF*</t>
  </si>
  <si>
    <t>"Outlying Areas, Clarksburg,</t>
  </si>
  <si>
    <t>Diorite, &amp; Private Clubs."*</t>
  </si>
  <si>
    <t>*Combined Four ECF Neighborhoods</t>
  </si>
  <si>
    <t>Riverfront FF Values</t>
  </si>
  <si>
    <t xml:space="preserve">Under 1 acre </t>
  </si>
  <si>
    <t>Commercial Land Table</t>
  </si>
  <si>
    <t>52-51-556-058-00</t>
  </si>
  <si>
    <t>52-03-210-034-00</t>
  </si>
  <si>
    <t>*Very western bndry of City Limits*</t>
  </si>
  <si>
    <t>52-51-704-011-00</t>
  </si>
  <si>
    <t>52-06-203-029-00</t>
  </si>
  <si>
    <t>52-14-134-018-00</t>
  </si>
  <si>
    <t>52-12-213-044-00</t>
  </si>
  <si>
    <t>12-213-047-00</t>
  </si>
  <si>
    <t>52-03-212-002-10</t>
  </si>
  <si>
    <t xml:space="preserve">52-06-005-001-75 </t>
  </si>
  <si>
    <t>50.01 to 100 acres</t>
  </si>
  <si>
    <t>005-016-00 &amp; 008-001-40</t>
  </si>
  <si>
    <t>52-01-113-003-00</t>
  </si>
  <si>
    <t>52-03-211-019-00</t>
  </si>
  <si>
    <t>100 acres &amp; Over</t>
  </si>
  <si>
    <t xml:space="preserve">52-01-111-005-00 </t>
  </si>
  <si>
    <t>111-006-00 &amp; 111-007-10</t>
  </si>
  <si>
    <t>52-03-226-001-10</t>
  </si>
  <si>
    <t>Gravel Pit Per Acre</t>
  </si>
  <si>
    <t>52-08-031-013-00</t>
  </si>
  <si>
    <t>52-14-108-003-10</t>
  </si>
  <si>
    <t>25.01 to 50 acres</t>
  </si>
  <si>
    <t>52-14-134-018-10</t>
  </si>
  <si>
    <t>52-14-134-006-00</t>
  </si>
  <si>
    <t>52-05-122-013-00</t>
  </si>
  <si>
    <t>52-05-122-013-72</t>
  </si>
  <si>
    <t>1.01 to 7 acres</t>
  </si>
  <si>
    <t>7.01 to 25 acres</t>
  </si>
  <si>
    <t>52-53-432-017-00</t>
  </si>
  <si>
    <t>Asd. when Sold</t>
  </si>
  <si>
    <t>52-03-210-031-00</t>
  </si>
  <si>
    <t>9965 US HIGHWAY 41</t>
  </si>
  <si>
    <t>52-05-101-002-20</t>
  </si>
  <si>
    <t>316 STRATOFORT</t>
  </si>
  <si>
    <t>52-06-203-012-00</t>
  </si>
  <si>
    <t>14165 W US41</t>
  </si>
  <si>
    <t>52-06-203-010-30</t>
  </si>
  <si>
    <t>52-09-500-035-00</t>
  </si>
  <si>
    <t>223 W MAIN ST</t>
  </si>
  <si>
    <t>52-09-510-036-00</t>
  </si>
  <si>
    <t>105 N MAX ST</t>
  </si>
  <si>
    <t>*Commercial ECF*</t>
  </si>
  <si>
    <t>Commercial ECF</t>
  </si>
  <si>
    <t>52-11-165-032-10</t>
  </si>
  <si>
    <t>303 BENSINGER</t>
  </si>
  <si>
    <t>52-11-166-068-20</t>
  </si>
  <si>
    <t>52-11-171-048-00</t>
  </si>
  <si>
    <t>8750 CO RD 550</t>
  </si>
  <si>
    <t>6.01 to 12 Acres</t>
  </si>
  <si>
    <t>*Note; Largest Parcel in the N. Greenwood Condominium is 11.65 acres*</t>
  </si>
  <si>
    <t>52-03-202-003-40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</si>
</sst>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  <numFmt numFmtId="169" formatCode="&quot;$&quot;#,##0"/>
    <numFmt numFmtId="170" formatCode="m/d/yy;@"/>
    <numFmt numFmtId="171" formatCode="#0.000_);[Red]\(#0.000\)"/>
    <numFmt numFmtId="172" formatCode="&quot;$&quot;#0.00_);[Red]\(&quot;$&quot;#0.00\)"/>
    <numFmt numFmtId="173" formatCode="#0.0000_);[Red]\(#0.0000\)"/>
    <numFmt numFmtId="174" formatCode="&quot;$&quot;#,##0.00"/>
  </numFmts>
  <fonts count="4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808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6666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1E922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 "/>
    </font>
    <font>
      <b/>
      <sz val="11"/>
      <color rgb="FF1E9226"/>
      <name val="Calibri "/>
    </font>
    <font>
      <sz val="11"/>
      <color theme="1"/>
      <name val="Calibri "/>
    </font>
    <font>
      <b/>
      <sz val="11"/>
      <color rgb="FFFF0000"/>
      <name val="Calibri "/>
    </font>
    <font>
      <b/>
      <sz val="11"/>
      <color theme="1"/>
      <name val="Calibri 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9" fillId="0" borderId="0"/>
    <xf numFmtId="0" fontId="30" fillId="6" borderId="0" applyNumberFormat="0" applyBorder="0" applyAlignment="0" applyProtection="0"/>
  </cellStyleXfs>
  <cellXfs count="4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0" fontId="0" fillId="0" borderId="0" xfId="0" applyNumberFormat="1"/>
    <xf numFmtId="8" fontId="0" fillId="0" borderId="0" xfId="0" applyNumberFormat="1"/>
    <xf numFmtId="6" fontId="0" fillId="0" borderId="2" xfId="0" applyNumberFormat="1" applyBorder="1" applyAlignment="1">
      <alignment horizontal="center"/>
    </xf>
    <xf numFmtId="40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6" fontId="3" fillId="5" borderId="2" xfId="0" applyNumberFormat="1" applyFont="1" applyFill="1" applyBorder="1" applyAlignment="1">
      <alignment horizontal="center" vertical="center"/>
    </xf>
    <xf numFmtId="40" fontId="3" fillId="5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6" fontId="11" fillId="3" borderId="2" xfId="0" applyNumberFormat="1" applyFont="1" applyFill="1" applyBorder="1" applyAlignment="1">
      <alignment horizontal="center" vertical="center"/>
    </xf>
    <xf numFmtId="40" fontId="11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0" fillId="5" borderId="0" xfId="0" applyFill="1"/>
    <xf numFmtId="0" fontId="0" fillId="5" borderId="2" xfId="0" applyFill="1" applyBorder="1" applyAlignment="1">
      <alignment horizontal="left"/>
    </xf>
    <xf numFmtId="2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1" fontId="15" fillId="0" borderId="5" xfId="0" applyNumberFormat="1" applyFont="1" applyBorder="1"/>
    <xf numFmtId="1" fontId="7" fillId="0" borderId="2" xfId="0" applyNumberFormat="1" applyFont="1" applyBorder="1" applyAlignment="1">
      <alignment horizontal="center"/>
    </xf>
    <xf numFmtId="169" fontId="15" fillId="0" borderId="2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6" fontId="2" fillId="0" borderId="2" xfId="0" applyNumberFormat="1" applyFont="1" applyBorder="1" applyAlignment="1">
      <alignment horizontal="right"/>
    </xf>
    <xf numFmtId="40" fontId="2" fillId="0" borderId="2" xfId="0" applyNumberFormat="1" applyFont="1" applyBorder="1" applyAlignment="1">
      <alignment horizontal="right"/>
    </xf>
    <xf numFmtId="169" fontId="15" fillId="0" borderId="2" xfId="0" applyNumberFormat="1" applyFont="1" applyBorder="1" applyAlignment="1">
      <alignment horizontal="right"/>
    </xf>
    <xf numFmtId="169" fontId="14" fillId="0" borderId="2" xfId="0" applyNumberFormat="1" applyFont="1" applyBorder="1" applyAlignment="1">
      <alignment horizontal="right"/>
    </xf>
    <xf numFmtId="2" fontId="14" fillId="0" borderId="2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6" fontId="0" fillId="0" borderId="2" xfId="0" applyNumberFormat="1" applyBorder="1" applyAlignment="1">
      <alignment horizontal="right"/>
    </xf>
    <xf numFmtId="40" fontId="0" fillId="0" borderId="2" xfId="0" applyNumberFormat="1" applyBorder="1" applyAlignment="1">
      <alignment horizontal="right"/>
    </xf>
    <xf numFmtId="169" fontId="15" fillId="0" borderId="6" xfId="0" applyNumberFormat="1" applyFont="1" applyBorder="1" applyAlignment="1">
      <alignment horizontal="right"/>
    </xf>
    <xf numFmtId="2" fontId="15" fillId="0" borderId="2" xfId="0" applyNumberFormat="1" applyFont="1" applyBorder="1" applyAlignment="1">
      <alignment horizontal="right"/>
    </xf>
    <xf numFmtId="14" fontId="15" fillId="0" borderId="2" xfId="0" applyNumberFormat="1" applyFont="1" applyBorder="1" applyAlignment="1">
      <alignment horizontal="right"/>
    </xf>
    <xf numFmtId="0" fontId="15" fillId="0" borderId="2" xfId="0" quotePrefix="1" applyFont="1" applyBorder="1" applyAlignment="1">
      <alignment horizontal="center"/>
    </xf>
    <xf numFmtId="169" fontId="15" fillId="0" borderId="2" xfId="0" applyNumberFormat="1" applyFont="1" applyBorder="1"/>
    <xf numFmtId="2" fontId="15" fillId="0" borderId="2" xfId="0" applyNumberFormat="1" applyFont="1" applyBorder="1"/>
    <xf numFmtId="1" fontId="15" fillId="0" borderId="2" xfId="0" applyNumberFormat="1" applyFont="1" applyBorder="1"/>
    <xf numFmtId="0" fontId="0" fillId="0" borderId="2" xfId="0" applyBorder="1"/>
    <xf numFmtId="169" fontId="0" fillId="0" borderId="2" xfId="0" applyNumberFormat="1" applyBorder="1"/>
    <xf numFmtId="2" fontId="0" fillId="0" borderId="2" xfId="0" applyNumberFormat="1" applyBorder="1"/>
    <xf numFmtId="1" fontId="15" fillId="0" borderId="2" xfId="0" applyNumberFormat="1" applyFont="1" applyBorder="1" applyAlignment="1">
      <alignment horizontal="left"/>
    </xf>
    <xf numFmtId="169" fontId="15" fillId="5" borderId="2" xfId="0" applyNumberFormat="1" applyFont="1" applyFill="1" applyBorder="1"/>
    <xf numFmtId="0" fontId="15" fillId="5" borderId="2" xfId="0" applyFont="1" applyFill="1" applyBorder="1"/>
    <xf numFmtId="40" fontId="15" fillId="0" borderId="2" xfId="0" applyNumberFormat="1" applyFont="1" applyBorder="1"/>
    <xf numFmtId="6" fontId="2" fillId="0" borderId="2" xfId="0" applyNumberFormat="1" applyFont="1" applyBorder="1"/>
    <xf numFmtId="0" fontId="20" fillId="0" borderId="0" xfId="0" applyFont="1" applyAlignment="1">
      <alignment horizontal="center"/>
    </xf>
    <xf numFmtId="0" fontId="20" fillId="0" borderId="2" xfId="0" applyFont="1" applyBorder="1"/>
    <xf numFmtId="3" fontId="20" fillId="4" borderId="2" xfId="0" applyNumberFormat="1" applyFont="1" applyFill="1" applyBorder="1"/>
    <xf numFmtId="0" fontId="21" fillId="0" borderId="2" xfId="0" applyFont="1" applyBorder="1" applyAlignment="1">
      <alignment horizontal="right"/>
    </xf>
    <xf numFmtId="3" fontId="21" fillId="4" borderId="2" xfId="0" applyNumberFormat="1" applyFont="1" applyFill="1" applyBorder="1"/>
    <xf numFmtId="0" fontId="21" fillId="0" borderId="2" xfId="0" applyFont="1" applyBorder="1"/>
    <xf numFmtId="0" fontId="15" fillId="0" borderId="2" xfId="0" quotePrefix="1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0" xfId="0" quotePrefix="1" applyAlignment="1">
      <alignment horizontal="center"/>
    </xf>
    <xf numFmtId="1" fontId="6" fillId="0" borderId="2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right"/>
    </xf>
    <xf numFmtId="165" fontId="14" fillId="0" borderId="0" xfId="0" applyNumberFormat="1" applyFont="1" applyAlignment="1">
      <alignment horizontal="right"/>
    </xf>
    <xf numFmtId="6" fontId="2" fillId="0" borderId="0" xfId="0" applyNumberFormat="1" applyFont="1"/>
    <xf numFmtId="166" fontId="2" fillId="0" borderId="0" xfId="0" applyNumberFormat="1" applyFont="1"/>
    <xf numFmtId="0" fontId="20" fillId="4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3" fontId="12" fillId="3" borderId="2" xfId="0" applyNumberFormat="1" applyFont="1" applyFill="1" applyBorder="1"/>
    <xf numFmtId="166" fontId="22" fillId="0" borderId="2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15" fillId="0" borderId="0" xfId="0" applyFont="1"/>
    <xf numFmtId="0" fontId="17" fillId="0" borderId="2" xfId="0" applyFont="1" applyBorder="1"/>
    <xf numFmtId="0" fontId="7" fillId="0" borderId="2" xfId="0" applyFont="1" applyBorder="1"/>
    <xf numFmtId="165" fontId="0" fillId="0" borderId="2" xfId="0" applyNumberFormat="1" applyBorder="1" applyAlignment="1">
      <alignment horizontal="right"/>
    </xf>
    <xf numFmtId="0" fontId="16" fillId="0" borderId="2" xfId="0" applyFont="1" applyBorder="1" applyAlignment="1">
      <alignment horizontal="center"/>
    </xf>
    <xf numFmtId="40" fontId="14" fillId="0" borderId="0" xfId="0" applyNumberFormat="1" applyFont="1"/>
    <xf numFmtId="165" fontId="15" fillId="0" borderId="2" xfId="0" applyNumberFormat="1" applyFont="1" applyBorder="1"/>
    <xf numFmtId="6" fontId="15" fillId="0" borderId="2" xfId="0" applyNumberFormat="1" applyFont="1" applyBorder="1"/>
    <xf numFmtId="6" fontId="15" fillId="0" borderId="2" xfId="0" applyNumberFormat="1" applyFont="1" applyBorder="1" applyAlignment="1">
      <alignment horizontal="right"/>
    </xf>
    <xf numFmtId="14" fontId="15" fillId="5" borderId="2" xfId="0" applyNumberFormat="1" applyFont="1" applyFill="1" applyBorder="1"/>
    <xf numFmtId="169" fontId="15" fillId="0" borderId="0" xfId="0" applyNumberFormat="1" applyFont="1"/>
    <xf numFmtId="0" fontId="7" fillId="0" borderId="0" xfId="0" applyFont="1" applyAlignment="1">
      <alignment horizontal="center"/>
    </xf>
    <xf numFmtId="2" fontId="0" fillId="0" borderId="2" xfId="0" applyNumberFormat="1" applyBorder="1" applyAlignment="1">
      <alignment horizontal="right"/>
    </xf>
    <xf numFmtId="0" fontId="24" fillId="4" borderId="0" xfId="0" applyFont="1" applyFill="1" applyAlignment="1">
      <alignment horizontal="center"/>
    </xf>
    <xf numFmtId="6" fontId="0" fillId="0" borderId="2" xfId="0" applyNumberFormat="1" applyBorder="1"/>
    <xf numFmtId="166" fontId="2" fillId="0" borderId="2" xfId="0" applyNumberFormat="1" applyFont="1" applyBorder="1"/>
    <xf numFmtId="0" fontId="15" fillId="5" borderId="2" xfId="0" applyFont="1" applyFill="1" applyBorder="1" applyAlignment="1">
      <alignment horizontal="left"/>
    </xf>
    <xf numFmtId="14" fontId="15" fillId="0" borderId="2" xfId="0" applyNumberFormat="1" applyFont="1" applyBorder="1"/>
    <xf numFmtId="14" fontId="26" fillId="0" borderId="2" xfId="0" applyNumberFormat="1" applyFont="1" applyBorder="1" applyAlignment="1">
      <alignment horizontal="right"/>
    </xf>
    <xf numFmtId="14" fontId="0" fillId="0" borderId="2" xfId="0" applyNumberFormat="1" applyBorder="1"/>
    <xf numFmtId="14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horizontal="center"/>
    </xf>
    <xf numFmtId="0" fontId="26" fillId="0" borderId="2" xfId="0" quotePrefix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0" fontId="25" fillId="5" borderId="2" xfId="0" applyFont="1" applyFill="1" applyBorder="1" applyAlignment="1">
      <alignment horizontal="left"/>
    </xf>
    <xf numFmtId="0" fontId="28" fillId="0" borderId="2" xfId="0" applyFont="1" applyBorder="1" applyAlignment="1">
      <alignment horizontal="center"/>
    </xf>
    <xf numFmtId="169" fontId="14" fillId="0" borderId="2" xfId="0" applyNumberFormat="1" applyFont="1" applyBorder="1"/>
    <xf numFmtId="2" fontId="14" fillId="0" borderId="2" xfId="0" applyNumberFormat="1" applyFont="1" applyBorder="1"/>
    <xf numFmtId="6" fontId="26" fillId="0" borderId="2" xfId="0" applyNumberFormat="1" applyFont="1" applyBorder="1"/>
    <xf numFmtId="40" fontId="26" fillId="0" borderId="2" xfId="0" applyNumberFormat="1" applyFont="1" applyBorder="1"/>
    <xf numFmtId="14" fontId="26" fillId="0" borderId="2" xfId="0" applyNumberFormat="1" applyFont="1" applyBorder="1"/>
    <xf numFmtId="6" fontId="26" fillId="0" borderId="2" xfId="0" applyNumberFormat="1" applyFont="1" applyBorder="1" applyAlignment="1">
      <alignment horizontal="right"/>
    </xf>
    <xf numFmtId="40" fontId="26" fillId="0" borderId="2" xfId="0" applyNumberFormat="1" applyFont="1" applyBorder="1" applyAlignment="1">
      <alignment horizontal="right"/>
    </xf>
    <xf numFmtId="14" fontId="14" fillId="0" borderId="2" xfId="0" applyNumberFormat="1" applyFont="1" applyBorder="1" applyAlignment="1">
      <alignment horizontal="right"/>
    </xf>
    <xf numFmtId="5" fontId="0" fillId="0" borderId="2" xfId="0" applyNumberFormat="1" applyBorder="1"/>
    <xf numFmtId="2" fontId="15" fillId="5" borderId="2" xfId="0" applyNumberFormat="1" applyFont="1" applyFill="1" applyBorder="1"/>
    <xf numFmtId="0" fontId="0" fillId="0" borderId="2" xfId="0" applyBorder="1" applyAlignment="1">
      <alignment horizontal="left"/>
    </xf>
    <xf numFmtId="165" fontId="0" fillId="0" borderId="2" xfId="0" applyNumberFormat="1" applyBorder="1"/>
    <xf numFmtId="40" fontId="0" fillId="0" borderId="2" xfId="0" applyNumberFormat="1" applyBorder="1"/>
    <xf numFmtId="169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4" borderId="0" xfId="0" applyFont="1" applyFill="1" applyAlignment="1">
      <alignment horizontal="center"/>
    </xf>
    <xf numFmtId="166" fontId="0" fillId="0" borderId="2" xfId="0" applyNumberFormat="1" applyBorder="1" applyAlignment="1">
      <alignment horizontal="center"/>
    </xf>
    <xf numFmtId="0" fontId="0" fillId="0" borderId="5" xfId="0" applyBorder="1"/>
    <xf numFmtId="1" fontId="25" fillId="0" borderId="5" xfId="0" applyNumberFormat="1" applyFont="1" applyBorder="1"/>
    <xf numFmtId="165" fontId="25" fillId="5" borderId="2" xfId="0" applyNumberFormat="1" applyFont="1" applyFill="1" applyBorder="1" applyAlignment="1">
      <alignment horizontal="right" vertical="center"/>
    </xf>
    <xf numFmtId="6" fontId="25" fillId="5" borderId="6" xfId="0" applyNumberFormat="1" applyFont="1" applyFill="1" applyBorder="1" applyAlignment="1">
      <alignment horizontal="right" vertical="center"/>
    </xf>
    <xf numFmtId="40" fontId="25" fillId="5" borderId="2" xfId="0" applyNumberFormat="1" applyFont="1" applyFill="1" applyBorder="1" applyAlignment="1">
      <alignment horizontal="right" vertical="center"/>
    </xf>
    <xf numFmtId="1" fontId="27" fillId="0" borderId="2" xfId="0" applyNumberFormat="1" applyFont="1" applyBorder="1" applyAlignment="1">
      <alignment horizontal="center"/>
    </xf>
    <xf numFmtId="14" fontId="25" fillId="0" borderId="2" xfId="0" applyNumberFormat="1" applyFont="1" applyBorder="1" applyAlignment="1">
      <alignment horizontal="right"/>
    </xf>
    <xf numFmtId="169" fontId="25" fillId="0" borderId="6" xfId="0" applyNumberFormat="1" applyFont="1" applyBorder="1" applyAlignment="1">
      <alignment horizontal="right"/>
    </xf>
    <xf numFmtId="2" fontId="25" fillId="0" borderId="2" xfId="0" applyNumberFormat="1" applyFont="1" applyBorder="1" applyAlignment="1">
      <alignment horizontal="right"/>
    </xf>
    <xf numFmtId="0" fontId="26" fillId="5" borderId="2" xfId="0" applyFont="1" applyFill="1" applyBorder="1" applyAlignment="1">
      <alignment horizontal="left"/>
    </xf>
    <xf numFmtId="0" fontId="25" fillId="5" borderId="2" xfId="0" applyFont="1" applyFill="1" applyBorder="1"/>
    <xf numFmtId="165" fontId="25" fillId="0" borderId="2" xfId="0" applyNumberFormat="1" applyFont="1" applyBorder="1"/>
    <xf numFmtId="6" fontId="25" fillId="0" borderId="2" xfId="0" applyNumberFormat="1" applyFont="1" applyBorder="1" applyAlignment="1">
      <alignment horizontal="right"/>
    </xf>
    <xf numFmtId="40" fontId="25" fillId="0" borderId="2" xfId="0" applyNumberFormat="1" applyFont="1" applyBorder="1" applyAlignment="1">
      <alignment horizontal="right"/>
    </xf>
    <xf numFmtId="0" fontId="25" fillId="0" borderId="2" xfId="0" applyFont="1" applyBorder="1"/>
    <xf numFmtId="14" fontId="21" fillId="0" borderId="2" xfId="0" applyNumberFormat="1" applyFont="1" applyBorder="1" applyAlignment="1">
      <alignment horizontal="right"/>
    </xf>
    <xf numFmtId="169" fontId="21" fillId="0" borderId="2" xfId="0" applyNumberFormat="1" applyFont="1" applyBorder="1" applyAlignment="1">
      <alignment horizontal="right"/>
    </xf>
    <xf numFmtId="2" fontId="21" fillId="0" borderId="2" xfId="0" applyNumberFormat="1" applyFont="1" applyBorder="1" applyAlignment="1">
      <alignment horizontal="right"/>
    </xf>
    <xf numFmtId="6" fontId="20" fillId="0" borderId="2" xfId="0" applyNumberFormat="1" applyFont="1" applyBorder="1" applyAlignment="1">
      <alignment horizontal="right"/>
    </xf>
    <xf numFmtId="40" fontId="20" fillId="0" borderId="2" xfId="0" applyNumberFormat="1" applyFont="1" applyBorder="1" applyAlignment="1">
      <alignment horizontal="right"/>
    </xf>
    <xf numFmtId="14" fontId="25" fillId="0" borderId="2" xfId="0" applyNumberFormat="1" applyFont="1" applyBorder="1"/>
    <xf numFmtId="169" fontId="25" fillId="0" borderId="2" xfId="0" applyNumberFormat="1" applyFont="1" applyBorder="1"/>
    <xf numFmtId="2" fontId="25" fillId="0" borderId="2" xfId="0" applyNumberFormat="1" applyFont="1" applyBorder="1"/>
    <xf numFmtId="6" fontId="25" fillId="0" borderId="2" xfId="0" applyNumberFormat="1" applyFont="1" applyBorder="1"/>
    <xf numFmtId="169" fontId="26" fillId="0" borderId="2" xfId="0" applyNumberFormat="1" applyFont="1" applyBorder="1" applyAlignment="1">
      <alignment horizontal="right"/>
    </xf>
    <xf numFmtId="2" fontId="26" fillId="0" borderId="2" xfId="0" applyNumberFormat="1" applyFont="1" applyBorder="1" applyAlignment="1">
      <alignment horizontal="right"/>
    </xf>
    <xf numFmtId="165" fontId="25" fillId="0" borderId="2" xfId="0" applyNumberFormat="1" applyFont="1" applyBorder="1" applyAlignment="1">
      <alignment horizontal="right"/>
    </xf>
    <xf numFmtId="169" fontId="25" fillId="0" borderId="2" xfId="0" applyNumberFormat="1" applyFont="1" applyBorder="1" applyAlignment="1">
      <alignment horizontal="right"/>
    </xf>
    <xf numFmtId="0" fontId="25" fillId="0" borderId="2" xfId="0" quotePrefix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9" fontId="21" fillId="0" borderId="2" xfId="0" applyNumberFormat="1" applyFont="1" applyBorder="1"/>
    <xf numFmtId="2" fontId="21" fillId="0" borderId="2" xfId="0" applyNumberFormat="1" applyFont="1" applyBorder="1"/>
    <xf numFmtId="0" fontId="25" fillId="0" borderId="2" xfId="0" quotePrefix="1" applyFont="1" applyBorder="1" applyAlignment="1">
      <alignment horizontal="left"/>
    </xf>
    <xf numFmtId="1" fontId="28" fillId="0" borderId="2" xfId="0" applyNumberFormat="1" applyFont="1" applyBorder="1" applyAlignment="1">
      <alignment horizontal="center"/>
    </xf>
    <xf numFmtId="40" fontId="25" fillId="0" borderId="2" xfId="0" applyNumberFormat="1" applyFont="1" applyBorder="1"/>
    <xf numFmtId="0" fontId="26" fillId="5" borderId="0" xfId="0" applyFont="1" applyFill="1"/>
    <xf numFmtId="40" fontId="26" fillId="0" borderId="0" xfId="0" applyNumberFormat="1" applyFont="1"/>
    <xf numFmtId="6" fontId="26" fillId="0" borderId="0" xfId="0" applyNumberFormat="1" applyFont="1"/>
    <xf numFmtId="165" fontId="21" fillId="0" borderId="7" xfId="0" applyNumberFormat="1" applyFont="1" applyBorder="1" applyAlignment="1">
      <alignment horizontal="right"/>
    </xf>
    <xf numFmtId="6" fontId="20" fillId="0" borderId="7" xfId="0" applyNumberFormat="1" applyFont="1" applyBorder="1"/>
    <xf numFmtId="166" fontId="20" fillId="0" borderId="7" xfId="0" applyNumberFormat="1" applyFont="1" applyBorder="1"/>
    <xf numFmtId="0" fontId="13" fillId="0" borderId="0" xfId="0" applyFont="1" applyAlignment="1">
      <alignment horizontal="center"/>
    </xf>
    <xf numFmtId="165" fontId="29" fillId="5" borderId="0" xfId="0" applyNumberFormat="1" applyFont="1" applyFill="1" applyAlignment="1">
      <alignment horizontal="center"/>
    </xf>
    <xf numFmtId="169" fontId="29" fillId="5" borderId="0" xfId="0" applyNumberFormat="1" applyFont="1" applyFill="1" applyAlignment="1">
      <alignment horizontal="center"/>
    </xf>
    <xf numFmtId="1" fontId="29" fillId="5" borderId="0" xfId="0" applyNumberFormat="1" applyFont="1" applyFill="1" applyAlignment="1">
      <alignment horizontal="center"/>
    </xf>
    <xf numFmtId="2" fontId="29" fillId="5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2" fillId="0" borderId="2" xfId="0" applyFont="1" applyBorder="1"/>
    <xf numFmtId="40" fontId="14" fillId="0" borderId="2" xfId="0" applyNumberFormat="1" applyFont="1" applyBorder="1"/>
    <xf numFmtId="0" fontId="1" fillId="5" borderId="0" xfId="0" applyFont="1" applyFill="1" applyAlignment="1">
      <alignment horizontal="center"/>
    </xf>
    <xf numFmtId="169" fontId="14" fillId="0" borderId="6" xfId="0" applyNumberFormat="1" applyFont="1" applyBorder="1"/>
    <xf numFmtId="0" fontId="15" fillId="0" borderId="3" xfId="0" applyFont="1" applyBorder="1"/>
    <xf numFmtId="40" fontId="2" fillId="0" borderId="2" xfId="0" applyNumberFormat="1" applyFont="1" applyBorder="1"/>
    <xf numFmtId="169" fontId="14" fillId="0" borderId="2" xfId="0" applyNumberFormat="1" applyFont="1" applyBorder="1" applyAlignment="1">
      <alignment horizontal="center"/>
    </xf>
    <xf numFmtId="0" fontId="2" fillId="0" borderId="7" xfId="0" applyFont="1" applyBorder="1"/>
    <xf numFmtId="6" fontId="2" fillId="0" borderId="7" xfId="0" applyNumberFormat="1" applyFont="1" applyBorder="1"/>
    <xf numFmtId="40" fontId="2" fillId="0" borderId="7" xfId="0" applyNumberFormat="1" applyFont="1" applyBorder="1"/>
    <xf numFmtId="0" fontId="0" fillId="0" borderId="7" xfId="0" applyBorder="1"/>
    <xf numFmtId="165" fontId="3" fillId="3" borderId="0" xfId="0" applyNumberFormat="1" applyFont="1" applyFill="1" applyAlignment="1">
      <alignment horizontal="center"/>
    </xf>
    <xf numFmtId="169" fontId="14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2" fillId="3" borderId="0" xfId="0" applyFont="1" applyFill="1"/>
    <xf numFmtId="0" fontId="12" fillId="3" borderId="2" xfId="0" applyFont="1" applyFill="1" applyBorder="1"/>
    <xf numFmtId="0" fontId="1" fillId="3" borderId="4" xfId="0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69" fontId="11" fillId="3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3" fontId="12" fillId="3" borderId="2" xfId="0" applyNumberFormat="1" applyFont="1" applyFill="1" applyBorder="1" applyAlignment="1">
      <alignment horizontal="right"/>
    </xf>
    <xf numFmtId="0" fontId="12" fillId="5" borderId="0" xfId="0" applyFont="1" applyFill="1" applyAlignment="1">
      <alignment horizontal="center"/>
    </xf>
    <xf numFmtId="0" fontId="21" fillId="4" borderId="0" xfId="0" applyFont="1" applyFill="1"/>
    <xf numFmtId="166" fontId="20" fillId="5" borderId="2" xfId="0" applyNumberFormat="1" applyFont="1" applyFill="1" applyBorder="1" applyAlignment="1">
      <alignment horizontal="center"/>
    </xf>
    <xf numFmtId="0" fontId="20" fillId="5" borderId="2" xfId="0" applyFont="1" applyFill="1" applyBorder="1"/>
    <xf numFmtId="0" fontId="20" fillId="5" borderId="2" xfId="0" applyFont="1" applyFill="1" applyBorder="1" applyAlignment="1">
      <alignment horizontal="right"/>
    </xf>
    <xf numFmtId="169" fontId="0" fillId="0" borderId="2" xfId="0" applyNumberFormat="1" applyBorder="1" applyAlignment="1">
      <alignment horizontal="center"/>
    </xf>
    <xf numFmtId="165" fontId="12" fillId="3" borderId="0" xfId="0" applyNumberFormat="1" applyFont="1" applyFill="1" applyAlignment="1">
      <alignment horizontal="center" vertical="center"/>
    </xf>
    <xf numFmtId="169" fontId="12" fillId="3" borderId="0" xfId="0" applyNumberFormat="1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6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6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2" xfId="0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4" xfId="0" applyBorder="1"/>
    <xf numFmtId="0" fontId="7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12" fillId="5" borderId="0" xfId="0" applyFont="1" applyFill="1" applyAlignment="1">
      <alignment horizontal="left" vertical="center"/>
    </xf>
    <xf numFmtId="165" fontId="12" fillId="5" borderId="0" xfId="0" applyNumberFormat="1" applyFont="1" applyFill="1" applyAlignment="1">
      <alignment horizontal="center" vertical="center"/>
    </xf>
    <xf numFmtId="169" fontId="12" fillId="5" borderId="0" xfId="0" applyNumberFormat="1" applyFont="1" applyFill="1" applyAlignment="1">
      <alignment horizontal="center" vertical="center"/>
    </xf>
    <xf numFmtId="1" fontId="12" fillId="5" borderId="0" xfId="0" applyNumberFormat="1" applyFont="1" applyFill="1" applyAlignment="1">
      <alignment horizontal="center" vertical="center"/>
    </xf>
    <xf numFmtId="2" fontId="12" fillId="5" borderId="0" xfId="0" applyNumberFormat="1" applyFont="1" applyFill="1" applyAlignment="1">
      <alignment horizontal="center" vertical="center"/>
    </xf>
    <xf numFmtId="165" fontId="26" fillId="5" borderId="2" xfId="0" applyNumberFormat="1" applyFont="1" applyFill="1" applyBorder="1" applyAlignment="1">
      <alignment horizontal="center" vertical="center"/>
    </xf>
    <xf numFmtId="169" fontId="26" fillId="5" borderId="2" xfId="0" applyNumberFormat="1" applyFont="1" applyFill="1" applyBorder="1" applyAlignment="1">
      <alignment horizontal="center" vertical="center"/>
    </xf>
    <xf numFmtId="1" fontId="26" fillId="5" borderId="2" xfId="0" applyNumberFormat="1" applyFont="1" applyFill="1" applyBorder="1" applyAlignment="1">
      <alignment horizontal="center" vertical="center"/>
    </xf>
    <xf numFmtId="2" fontId="26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69" fontId="2" fillId="0" borderId="7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169" fontId="2" fillId="4" borderId="7" xfId="0" applyNumberFormat="1" applyFont="1" applyFill="1" applyBorder="1" applyAlignment="1">
      <alignment horizontal="right"/>
    </xf>
    <xf numFmtId="170" fontId="2" fillId="0" borderId="2" xfId="0" applyNumberFormat="1" applyFont="1" applyBorder="1" applyAlignment="1">
      <alignment horizontal="right"/>
    </xf>
    <xf numFmtId="0" fontId="0" fillId="5" borderId="0" xfId="0" applyFill="1" applyAlignment="1">
      <alignment horizontal="center"/>
    </xf>
    <xf numFmtId="0" fontId="0" fillId="5" borderId="8" xfId="0" applyFill="1" applyBorder="1"/>
    <xf numFmtId="0" fontId="1" fillId="3" borderId="8" xfId="0" applyFont="1" applyFill="1" applyBorder="1"/>
    <xf numFmtId="169" fontId="0" fillId="5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quotePrefix="1" applyFill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2" fillId="0" borderId="2" xfId="0" applyNumberFormat="1" applyFont="1" applyBorder="1" applyAlignment="1">
      <alignment horizontal="right"/>
    </xf>
    <xf numFmtId="169" fontId="2" fillId="4" borderId="2" xfId="0" applyNumberFormat="1" applyFont="1" applyFill="1" applyBorder="1" applyAlignment="1">
      <alignment horizontal="right"/>
    </xf>
    <xf numFmtId="0" fontId="14" fillId="4" borderId="2" xfId="0" applyFont="1" applyFill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14" fontId="0" fillId="5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6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6" fontId="4" fillId="4" borderId="2" xfId="0" applyNumberFormat="1" applyFont="1" applyFill="1" applyBorder="1" applyAlignment="1">
      <alignment horizontal="center"/>
    </xf>
    <xf numFmtId="168" fontId="4" fillId="4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6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8" fontId="4" fillId="2" borderId="0" xfId="0" applyNumberFormat="1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6" fontId="4" fillId="2" borderId="7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6" fontId="4" fillId="4" borderId="7" xfId="0" applyNumberFormat="1" applyFont="1" applyFill="1" applyBorder="1" applyAlignment="1">
      <alignment horizontal="center"/>
    </xf>
    <xf numFmtId="166" fontId="4" fillId="2" borderId="7" xfId="0" applyNumberFormat="1" applyFont="1" applyFill="1" applyBorder="1" applyAlignment="1">
      <alignment horizontal="center"/>
    </xf>
    <xf numFmtId="6" fontId="3" fillId="3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6" fontId="3" fillId="3" borderId="4" xfId="0" applyNumberFormat="1" applyFont="1" applyFill="1" applyBorder="1" applyAlignment="1">
      <alignment horizontal="center"/>
    </xf>
    <xf numFmtId="171" fontId="0" fillId="0" borderId="2" xfId="0" applyNumberFormat="1" applyBorder="1" applyAlignment="1">
      <alignment horizontal="center"/>
    </xf>
    <xf numFmtId="38" fontId="0" fillId="0" borderId="2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73" fontId="0" fillId="0" borderId="2" xfId="0" applyNumberFormat="1" applyBorder="1" applyAlignment="1">
      <alignment horizontal="center"/>
    </xf>
    <xf numFmtId="171" fontId="4" fillId="2" borderId="2" xfId="0" applyNumberFormat="1" applyFont="1" applyFill="1" applyBorder="1" applyAlignment="1">
      <alignment horizontal="center"/>
    </xf>
    <xf numFmtId="38" fontId="4" fillId="2" borderId="2" xfId="0" applyNumberFormat="1" applyFont="1" applyFill="1" applyBorder="1" applyAlignment="1">
      <alignment horizontal="center"/>
    </xf>
    <xf numFmtId="172" fontId="4" fillId="2" borderId="2" xfId="0" applyNumberFormat="1" applyFont="1" applyFill="1" applyBorder="1" applyAlignment="1">
      <alignment horizontal="center"/>
    </xf>
    <xf numFmtId="173" fontId="4" fillId="2" borderId="2" xfId="0" applyNumberFormat="1" applyFont="1" applyFill="1" applyBorder="1" applyAlignment="1">
      <alignment horizontal="center"/>
    </xf>
    <xf numFmtId="171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171" fontId="3" fillId="3" borderId="2" xfId="0" applyNumberFormat="1" applyFont="1" applyFill="1" applyBorder="1" applyAlignment="1">
      <alignment horizontal="center"/>
    </xf>
    <xf numFmtId="38" fontId="3" fillId="3" borderId="2" xfId="0" applyNumberFormat="1" applyFont="1" applyFill="1" applyBorder="1" applyAlignment="1">
      <alignment horizontal="center"/>
    </xf>
    <xf numFmtId="172" fontId="3" fillId="3" borderId="2" xfId="0" applyNumberFormat="1" applyFont="1" applyFill="1" applyBorder="1" applyAlignment="1">
      <alignment horizontal="center"/>
    </xf>
    <xf numFmtId="173" fontId="3" fillId="3" borderId="2" xfId="0" applyNumberFormat="1" applyFont="1" applyFill="1" applyBorder="1" applyAlignment="1">
      <alignment horizontal="center"/>
    </xf>
    <xf numFmtId="38" fontId="4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1" fillId="4" borderId="0" xfId="0" applyFont="1" applyFill="1" applyAlignment="1">
      <alignment horizontal="center"/>
    </xf>
    <xf numFmtId="165" fontId="32" fillId="5" borderId="0" xfId="0" applyNumberFormat="1" applyFont="1" applyFill="1" applyAlignment="1">
      <alignment horizontal="center"/>
    </xf>
    <xf numFmtId="169" fontId="32" fillId="5" borderId="0" xfId="0" applyNumberFormat="1" applyFont="1" applyFill="1" applyAlignment="1">
      <alignment horizontal="center"/>
    </xf>
    <xf numFmtId="2" fontId="32" fillId="5" borderId="0" xfId="0" applyNumberFormat="1" applyFont="1" applyFill="1" applyAlignment="1">
      <alignment horizontal="center"/>
    </xf>
    <xf numFmtId="1" fontId="32" fillId="5" borderId="0" xfId="0" applyNumberFormat="1" applyFont="1" applyFill="1" applyAlignment="1">
      <alignment horizontal="center"/>
    </xf>
    <xf numFmtId="0" fontId="0" fillId="5" borderId="2" xfId="0" applyFill="1" applyBorder="1"/>
    <xf numFmtId="14" fontId="0" fillId="5" borderId="2" xfId="0" applyNumberFormat="1" applyFill="1" applyBorder="1"/>
    <xf numFmtId="174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169" fontId="0" fillId="5" borderId="2" xfId="0" applyNumberFormat="1" applyFill="1" applyBorder="1"/>
    <xf numFmtId="0" fontId="14" fillId="4" borderId="0" xfId="0" applyFont="1" applyFill="1"/>
    <xf numFmtId="166" fontId="2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4" fillId="0" borderId="3" xfId="0" applyFont="1" applyBorder="1"/>
    <xf numFmtId="0" fontId="2" fillId="0" borderId="10" xfId="0" applyFont="1" applyBorder="1" applyAlignment="1">
      <alignment vertical="center" wrapText="1"/>
    </xf>
    <xf numFmtId="0" fontId="2" fillId="5" borderId="2" xfId="0" applyFont="1" applyFill="1" applyBorder="1"/>
    <xf numFmtId="3" fontId="2" fillId="4" borderId="2" xfId="0" applyNumberFormat="1" applyFont="1" applyFill="1" applyBorder="1"/>
    <xf numFmtId="0" fontId="14" fillId="0" borderId="0" xfId="0" applyFont="1"/>
    <xf numFmtId="14" fontId="14" fillId="0" borderId="0" xfId="0" applyNumberFormat="1" applyFont="1"/>
    <xf numFmtId="169" fontId="14" fillId="0" borderId="0" xfId="0" applyNumberFormat="1" applyFont="1"/>
    <xf numFmtId="0" fontId="7" fillId="0" borderId="0" xfId="0" applyFont="1"/>
    <xf numFmtId="0" fontId="2" fillId="5" borderId="2" xfId="0" applyFont="1" applyFill="1" applyBorder="1" applyAlignment="1">
      <alignment horizontal="right"/>
    </xf>
    <xf numFmtId="1" fontId="15" fillId="5" borderId="2" xfId="0" applyNumberFormat="1" applyFont="1" applyFill="1" applyBorder="1"/>
    <xf numFmtId="169" fontId="15" fillId="5" borderId="6" xfId="0" applyNumberFormat="1" applyFont="1" applyFill="1" applyBorder="1"/>
    <xf numFmtId="1" fontId="2" fillId="0" borderId="0" xfId="0" applyNumberFormat="1" applyFont="1"/>
    <xf numFmtId="169" fontId="2" fillId="0" borderId="2" xfId="0" applyNumberFormat="1" applyFont="1" applyBorder="1"/>
    <xf numFmtId="2" fontId="2" fillId="0" borderId="2" xfId="0" applyNumberFormat="1" applyFont="1" applyBorder="1"/>
    <xf numFmtId="1" fontId="2" fillId="0" borderId="2" xfId="0" applyNumberFormat="1" applyFont="1" applyBorder="1"/>
    <xf numFmtId="1" fontId="2" fillId="0" borderId="1" xfId="0" applyNumberFormat="1" applyFont="1" applyBorder="1"/>
    <xf numFmtId="14" fontId="2" fillId="0" borderId="0" xfId="0" applyNumberFormat="1" applyFont="1"/>
    <xf numFmtId="169" fontId="2" fillId="0" borderId="0" xfId="0" applyNumberFormat="1" applyFont="1"/>
    <xf numFmtId="2" fontId="2" fillId="0" borderId="0" xfId="0" applyNumberFormat="1" applyFont="1"/>
    <xf numFmtId="169" fontId="0" fillId="0" borderId="6" xfId="0" applyNumberFormat="1" applyBorder="1"/>
    <xf numFmtId="169" fontId="0" fillId="0" borderId="0" xfId="0" applyNumberFormat="1"/>
    <xf numFmtId="0" fontId="15" fillId="5" borderId="5" xfId="0" applyFont="1" applyFill="1" applyBorder="1"/>
    <xf numFmtId="165" fontId="15" fillId="5" borderId="2" xfId="0" applyNumberFormat="1" applyFont="1" applyFill="1" applyBorder="1"/>
    <xf numFmtId="40" fontId="15" fillId="5" borderId="2" xfId="0" applyNumberFormat="1" applyFont="1" applyFill="1" applyBorder="1" applyAlignment="1">
      <alignment horizontal="right"/>
    </xf>
    <xf numFmtId="1" fontId="7" fillId="0" borderId="2" xfId="0" applyNumberFormat="1" applyFont="1" applyBorder="1"/>
    <xf numFmtId="1" fontId="15" fillId="5" borderId="0" xfId="0" applyNumberFormat="1" applyFont="1" applyFill="1"/>
    <xf numFmtId="14" fontId="15" fillId="0" borderId="0" xfId="0" applyNumberFormat="1" applyFont="1"/>
    <xf numFmtId="2" fontId="14" fillId="0" borderId="0" xfId="0" applyNumberFormat="1" applyFont="1"/>
    <xf numFmtId="1" fontId="7" fillId="0" borderId="0" xfId="0" applyNumberFormat="1" applyFont="1"/>
    <xf numFmtId="14" fontId="15" fillId="0" borderId="7" xfId="0" applyNumberFormat="1" applyFont="1" applyBorder="1"/>
    <xf numFmtId="169" fontId="15" fillId="0" borderId="10" xfId="0" applyNumberFormat="1" applyFont="1" applyBorder="1"/>
    <xf numFmtId="2" fontId="15" fillId="0" borderId="7" xfId="0" applyNumberFormat="1" applyFont="1" applyBorder="1"/>
    <xf numFmtId="1" fontId="7" fillId="0" borderId="7" xfId="0" applyNumberFormat="1" applyFont="1" applyBorder="1"/>
    <xf numFmtId="169" fontId="15" fillId="0" borderId="7" xfId="0" applyNumberFormat="1" applyFont="1" applyBorder="1"/>
    <xf numFmtId="0" fontId="33" fillId="5" borderId="2" xfId="0" applyFont="1" applyFill="1" applyBorder="1" applyAlignment="1">
      <alignment horizontal="center"/>
    </xf>
    <xf numFmtId="0" fontId="0" fillId="0" borderId="11" xfId="0" applyBorder="1"/>
    <xf numFmtId="169" fontId="2" fillId="0" borderId="10" xfId="0" applyNumberFormat="1" applyFont="1" applyBorder="1"/>
    <xf numFmtId="2" fontId="2" fillId="0" borderId="7" xfId="0" applyNumberFormat="1" applyFont="1" applyBorder="1"/>
    <xf numFmtId="0" fontId="7" fillId="5" borderId="7" xfId="0" applyFont="1" applyFill="1" applyBorder="1" applyAlignment="1">
      <alignment horizontal="center"/>
    </xf>
    <xf numFmtId="14" fontId="0" fillId="0" borderId="7" xfId="0" applyNumberFormat="1" applyBorder="1"/>
    <xf numFmtId="169" fontId="0" fillId="0" borderId="10" xfId="0" applyNumberFormat="1" applyBorder="1"/>
    <xf numFmtId="1" fontId="0" fillId="0" borderId="0" xfId="0" applyNumberFormat="1"/>
    <xf numFmtId="14" fontId="0" fillId="0" borderId="0" xfId="0" applyNumberFormat="1"/>
    <xf numFmtId="169" fontId="2" fillId="4" borderId="2" xfId="0" applyNumberFormat="1" applyFont="1" applyFill="1" applyBorder="1"/>
    <xf numFmtId="0" fontId="14" fillId="4" borderId="2" xfId="0" applyFont="1" applyFill="1" applyBorder="1"/>
    <xf numFmtId="0" fontId="1" fillId="3" borderId="0" xfId="0" applyFont="1" applyFill="1" applyAlignment="1">
      <alignment horizontal="left"/>
    </xf>
    <xf numFmtId="0" fontId="32" fillId="3" borderId="4" xfId="0" applyFont="1" applyFill="1" applyBorder="1" applyAlignment="1">
      <alignment horizontal="left"/>
    </xf>
    <xf numFmtId="165" fontId="1" fillId="3" borderId="0" xfId="0" applyNumberFormat="1" applyFont="1" applyFill="1" applyAlignment="1">
      <alignment horizontal="center"/>
    </xf>
    <xf numFmtId="169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1" fillId="3" borderId="11" xfId="0" applyFont="1" applyFill="1" applyBorder="1"/>
    <xf numFmtId="1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2" xfId="0" applyNumberFormat="1" applyFont="1" applyFill="1" applyBorder="1"/>
    <xf numFmtId="0" fontId="1" fillId="3" borderId="9" xfId="2" applyFont="1" applyFill="1" applyBorder="1" applyAlignment="1">
      <alignment vertical="center" wrapText="1"/>
    </xf>
    <xf numFmtId="0" fontId="1" fillId="3" borderId="16" xfId="2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right"/>
    </xf>
    <xf numFmtId="165" fontId="15" fillId="5" borderId="10" xfId="0" applyNumberFormat="1" applyFont="1" applyFill="1" applyBorder="1"/>
    <xf numFmtId="0" fontId="14" fillId="0" borderId="2" xfId="0" applyFont="1" applyBorder="1"/>
    <xf numFmtId="1" fontId="35" fillId="5" borderId="11" xfId="0" applyNumberFormat="1" applyFont="1" applyFill="1" applyBorder="1"/>
    <xf numFmtId="14" fontId="35" fillId="0" borderId="7" xfId="0" applyNumberFormat="1" applyFont="1" applyBorder="1"/>
    <xf numFmtId="169" fontId="35" fillId="0" borderId="10" xfId="0" applyNumberFormat="1" applyFont="1" applyBorder="1"/>
    <xf numFmtId="2" fontId="35" fillId="0" borderId="7" xfId="0" applyNumberFormat="1" applyFont="1" applyBorder="1"/>
    <xf numFmtId="1" fontId="36" fillId="0" borderId="7" xfId="0" applyNumberFormat="1" applyFont="1" applyBorder="1" applyAlignment="1">
      <alignment horizontal="center"/>
    </xf>
    <xf numFmtId="169" fontId="37" fillId="0" borderId="2" xfId="0" applyNumberFormat="1" applyFont="1" applyBorder="1"/>
    <xf numFmtId="0" fontId="38" fillId="5" borderId="2" xfId="0" applyFont="1" applyFill="1" applyBorder="1" applyAlignment="1">
      <alignment horizontal="center"/>
    </xf>
    <xf numFmtId="0" fontId="37" fillId="0" borderId="2" xfId="0" applyFont="1" applyBorder="1"/>
    <xf numFmtId="14" fontId="37" fillId="0" borderId="2" xfId="0" applyNumberFormat="1" applyFont="1" applyBorder="1"/>
    <xf numFmtId="0" fontId="37" fillId="0" borderId="0" xfId="0" applyFont="1"/>
    <xf numFmtId="0" fontId="39" fillId="0" borderId="10" xfId="0" applyFont="1" applyBorder="1" applyAlignment="1">
      <alignment vertical="center" wrapText="1"/>
    </xf>
    <xf numFmtId="169" fontId="39" fillId="0" borderId="7" xfId="0" applyNumberFormat="1" applyFont="1" applyBorder="1"/>
    <xf numFmtId="2" fontId="39" fillId="0" borderId="7" xfId="0" applyNumberFormat="1" applyFont="1" applyBorder="1"/>
    <xf numFmtId="169" fontId="39" fillId="0" borderId="2" xfId="0" applyNumberFormat="1" applyFont="1" applyBorder="1"/>
    <xf numFmtId="169" fontId="37" fillId="0" borderId="2" xfId="0" applyNumberFormat="1" applyFont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14" fontId="37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14" fontId="18" fillId="0" borderId="2" xfId="0" applyNumberFormat="1" applyFont="1" applyBorder="1" applyAlignment="1">
      <alignment horizontal="left" vertical="center" wrapText="1"/>
    </xf>
    <xf numFmtId="169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2" xfId="0" applyFont="1" applyBorder="1"/>
    <xf numFmtId="3" fontId="40" fillId="0" borderId="2" xfId="0" applyNumberFormat="1" applyFont="1" applyBorder="1" applyAlignment="1">
      <alignment horizontal="right" vertical="center" wrapText="1"/>
    </xf>
    <xf numFmtId="0" fontId="40" fillId="0" borderId="2" xfId="0" applyFont="1" applyBorder="1" applyAlignment="1">
      <alignment horizontal="right" vertical="center" wrapText="1"/>
    </xf>
    <xf numFmtId="165" fontId="0" fillId="5" borderId="2" xfId="0" applyNumberFormat="1" applyFill="1" applyBorder="1" applyAlignment="1">
      <alignment horizontal="center"/>
    </xf>
    <xf numFmtId="6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71" fontId="0" fillId="5" borderId="2" xfId="0" applyNumberForma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4" fillId="2" borderId="17" xfId="0" applyFont="1" applyFill="1" applyBorder="1"/>
    <xf numFmtId="6" fontId="21" fillId="4" borderId="2" xfId="0" applyNumberFormat="1" applyFont="1" applyFill="1" applyBorder="1" applyAlignment="1">
      <alignment horizontal="center"/>
    </xf>
    <xf numFmtId="171" fontId="21" fillId="4" borderId="2" xfId="0" applyNumberFormat="1" applyFont="1" applyFill="1" applyBorder="1" applyAlignment="1">
      <alignment horizontal="center"/>
    </xf>
    <xf numFmtId="6" fontId="41" fillId="4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65" fontId="1" fillId="3" borderId="2" xfId="0" applyNumberFormat="1" applyFont="1" applyFill="1" applyBorder="1" applyAlignment="1">
      <alignment horizontal="center"/>
    </xf>
    <xf numFmtId="6" fontId="1" fillId="3" borderId="2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71" fontId="1" fillId="3" borderId="2" xfId="0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6" fontId="0" fillId="0" borderId="6" xfId="0" applyNumberFormat="1" applyBorder="1" applyAlignment="1">
      <alignment horizontal="right"/>
    </xf>
    <xf numFmtId="165" fontId="14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9" xfId="0" applyFont="1" applyBorder="1" applyAlignment="1">
      <alignment horizontal="right"/>
    </xf>
    <xf numFmtId="0" fontId="34" fillId="3" borderId="13" xfId="2" applyFont="1" applyFill="1" applyBorder="1" applyAlignment="1">
      <alignment horizontal="center" vertical="center" wrapText="1"/>
    </xf>
    <xf numFmtId="0" fontId="34" fillId="3" borderId="14" xfId="2" applyFont="1" applyFill="1" applyBorder="1" applyAlignment="1">
      <alignment horizontal="center" vertical="center" wrapText="1"/>
    </xf>
    <xf numFmtId="0" fontId="34" fillId="3" borderId="15" xfId="2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Normal 2" xfId="1" xr:uid="{42097230-1369-4F70-B601-E29C949B08D7}"/>
  </cellStyles>
  <dxfs count="28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3BE1-F303-4095-9271-9CE223D928F0}">
  <dimension ref="A1:V119"/>
  <sheetViews>
    <sheetView zoomScale="60" zoomScaleNormal="60" workbookViewId="0">
      <selection activeCell="J3" sqref="J3:L20"/>
    </sheetView>
  </sheetViews>
  <sheetFormatPr defaultRowHeight="18.45" customHeight="1"/>
  <cols>
    <col min="1" max="1" width="33.88671875" customWidth="1"/>
    <col min="2" max="2" width="30.6640625" style="31" customWidth="1"/>
    <col min="3" max="3" width="27.88671875" customWidth="1"/>
    <col min="4" max="4" width="16.6640625" style="4" customWidth="1"/>
    <col min="5" max="5" width="17.6640625" style="3" customWidth="1"/>
    <col min="6" max="6" width="17.6640625" style="5" customWidth="1"/>
    <col min="7" max="7" width="45.21875" style="6" customWidth="1"/>
    <col min="8" max="8" width="25.6640625" style="7" customWidth="1"/>
    <col min="9" max="9" width="24.77734375" style="3" customWidth="1"/>
    <col min="10" max="10" width="19" style="3" customWidth="1"/>
    <col min="11" max="11" width="20.77734375" style="8" customWidth="1"/>
    <col min="12" max="12" width="23.109375" style="7" customWidth="1"/>
    <col min="13" max="13" width="20.6640625" style="2" customWidth="1"/>
    <col min="14" max="14" width="20.6640625" customWidth="1"/>
    <col min="15" max="15" width="40.6640625" customWidth="1"/>
    <col min="16" max="16" width="32.5546875" customWidth="1"/>
    <col min="17" max="19" width="20.6640625" customWidth="1"/>
    <col min="20" max="20" width="13.6640625" customWidth="1"/>
    <col min="21" max="28" width="20.6640625" customWidth="1"/>
    <col min="29" max="29" width="21.6640625" customWidth="1"/>
    <col min="30" max="34" width="20.6640625" customWidth="1"/>
    <col min="35" max="35" width="21.6640625" customWidth="1"/>
    <col min="36" max="36" width="20.6640625" customWidth="1"/>
  </cols>
  <sheetData>
    <row r="1" spans="1:22" ht="18.45" customHeight="1">
      <c r="A1" s="18" t="s">
        <v>82</v>
      </c>
      <c r="B1" s="25" t="s">
        <v>0</v>
      </c>
      <c r="C1" s="27" t="s">
        <v>2</v>
      </c>
      <c r="D1" s="28" t="s">
        <v>3</v>
      </c>
      <c r="E1" s="29" t="s">
        <v>12</v>
      </c>
      <c r="F1" s="28" t="s">
        <v>15</v>
      </c>
      <c r="G1" s="26" t="s">
        <v>16</v>
      </c>
      <c r="H1" s="26" t="s">
        <v>17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.45" customHeight="1">
      <c r="A2" s="18" t="s">
        <v>83</v>
      </c>
      <c r="C2" s="22"/>
      <c r="D2" s="23"/>
      <c r="E2" s="24"/>
      <c r="F2" s="23"/>
      <c r="G2" s="21"/>
      <c r="H2" s="21"/>
      <c r="I2"/>
      <c r="J2"/>
      <c r="K2"/>
      <c r="L2"/>
      <c r="M2" s="1"/>
      <c r="O2" s="1"/>
    </row>
    <row r="3" spans="1:22" ht="18.45" customHeight="1">
      <c r="A3" s="20" t="s">
        <v>84</v>
      </c>
      <c r="B3" s="30" t="s">
        <v>130</v>
      </c>
      <c r="C3" s="22"/>
      <c r="D3" s="23"/>
      <c r="E3" s="24"/>
      <c r="F3" s="23"/>
      <c r="G3" s="21"/>
      <c r="H3" s="21"/>
      <c r="I3"/>
      <c r="J3" s="63"/>
      <c r="K3" s="18">
        <v>2025</v>
      </c>
      <c r="L3" s="77" t="s">
        <v>126</v>
      </c>
      <c r="M3"/>
    </row>
    <row r="4" spans="1:22" ht="18.45" customHeight="1">
      <c r="A4" s="96" t="s">
        <v>85</v>
      </c>
      <c r="B4" s="35" t="s">
        <v>86</v>
      </c>
      <c r="C4" s="50">
        <v>45167</v>
      </c>
      <c r="D4" s="48">
        <v>8000</v>
      </c>
      <c r="E4" s="49">
        <v>0.25800000000000001</v>
      </c>
      <c r="F4" s="46">
        <f>D4/E4</f>
        <v>31007.751937984496</v>
      </c>
      <c r="G4" s="36" t="s">
        <v>79</v>
      </c>
      <c r="H4" s="11" t="s">
        <v>21</v>
      </c>
      <c r="I4"/>
      <c r="J4" s="80" t="s">
        <v>89</v>
      </c>
      <c r="K4" s="81" t="s">
        <v>90</v>
      </c>
      <c r="L4" s="82" t="s">
        <v>91</v>
      </c>
      <c r="M4"/>
    </row>
    <row r="5" spans="1:22" ht="18.45" customHeight="1">
      <c r="B5" s="34" t="s">
        <v>87</v>
      </c>
      <c r="C5" s="50">
        <v>44852</v>
      </c>
      <c r="D5" s="42">
        <v>8000</v>
      </c>
      <c r="E5" s="49">
        <v>0.28999999999999998</v>
      </c>
      <c r="F5" s="46">
        <f>D5/E5</f>
        <v>27586.206896551725</v>
      </c>
      <c r="G5" s="36" t="s">
        <v>79</v>
      </c>
      <c r="H5" s="11" t="s">
        <v>21</v>
      </c>
      <c r="I5"/>
      <c r="J5" s="64">
        <v>1</v>
      </c>
      <c r="K5" s="79">
        <f t="shared" ref="K5:K20" si="0">J5*L5</f>
        <v>25525</v>
      </c>
      <c r="L5" s="65">
        <v>25525</v>
      </c>
      <c r="M5"/>
    </row>
    <row r="6" spans="1:22" ht="18.45" customHeight="1">
      <c r="B6" s="32" t="s">
        <v>60</v>
      </c>
      <c r="C6" s="103">
        <v>44676</v>
      </c>
      <c r="D6" s="46">
        <v>13000</v>
      </c>
      <c r="E6" s="47">
        <v>0.627</v>
      </c>
      <c r="F6" s="46">
        <f>D6/E6</f>
        <v>20733.652312599683</v>
      </c>
      <c r="G6" s="13" t="s">
        <v>79</v>
      </c>
      <c r="H6" s="11" t="s">
        <v>21</v>
      </c>
      <c r="I6"/>
      <c r="J6" s="66">
        <v>1.5</v>
      </c>
      <c r="K6" s="79">
        <f t="shared" si="0"/>
        <v>26250</v>
      </c>
      <c r="L6" s="67">
        <v>17500</v>
      </c>
      <c r="M6"/>
    </row>
    <row r="7" spans="1:22" ht="18.45" customHeight="1">
      <c r="B7" s="32" t="s">
        <v>60</v>
      </c>
      <c r="C7" s="103">
        <v>45643</v>
      </c>
      <c r="D7" s="46">
        <v>17000</v>
      </c>
      <c r="E7" s="47">
        <v>0.627</v>
      </c>
      <c r="F7" s="46">
        <f>D7/E7</f>
        <v>27113.23763955343</v>
      </c>
      <c r="G7" s="13" t="s">
        <v>79</v>
      </c>
      <c r="H7" s="11" t="s">
        <v>21</v>
      </c>
      <c r="I7"/>
      <c r="J7" s="68">
        <v>2</v>
      </c>
      <c r="K7" s="79">
        <f t="shared" si="0"/>
        <v>27000</v>
      </c>
      <c r="L7" s="67">
        <v>13500</v>
      </c>
      <c r="M7"/>
    </row>
    <row r="8" spans="1:22" ht="18.45" customHeight="1">
      <c r="B8" s="34"/>
      <c r="C8" s="117" t="s">
        <v>74</v>
      </c>
      <c r="D8" s="43">
        <f>SUM(D4:D7)</f>
        <v>46000</v>
      </c>
      <c r="E8" s="44">
        <f>SUM(E4:E7)</f>
        <v>1.802</v>
      </c>
      <c r="F8" s="40">
        <f>D8/E8</f>
        <v>25527.192008879021</v>
      </c>
      <c r="G8" s="36"/>
      <c r="H8" s="11"/>
      <c r="I8"/>
      <c r="J8" s="68">
        <v>2.5</v>
      </c>
      <c r="K8" s="79">
        <f t="shared" si="0"/>
        <v>28125</v>
      </c>
      <c r="L8" s="67">
        <v>11250</v>
      </c>
      <c r="M8"/>
    </row>
    <row r="9" spans="1:22" ht="18.45" customHeight="1">
      <c r="B9" s="34"/>
      <c r="C9" s="50"/>
      <c r="D9" s="37"/>
      <c r="E9" s="33"/>
      <c r="F9" s="9"/>
      <c r="G9" s="36"/>
      <c r="H9" s="11"/>
      <c r="I9"/>
      <c r="J9" s="68">
        <v>3</v>
      </c>
      <c r="K9" s="79">
        <f t="shared" si="0"/>
        <v>29250</v>
      </c>
      <c r="L9" s="67">
        <v>9750</v>
      </c>
      <c r="M9"/>
    </row>
    <row r="10" spans="1:22" ht="18.45" customHeight="1">
      <c r="B10" s="30" t="s">
        <v>165</v>
      </c>
      <c r="C10" s="103"/>
      <c r="D10" s="9"/>
      <c r="E10" s="10"/>
      <c r="F10" s="9"/>
      <c r="G10" s="13"/>
      <c r="H10" s="11"/>
      <c r="I10"/>
      <c r="J10" s="68">
        <v>4</v>
      </c>
      <c r="K10" s="79">
        <f t="shared" si="0"/>
        <v>31000</v>
      </c>
      <c r="L10" s="67">
        <v>7750</v>
      </c>
      <c r="M10"/>
    </row>
    <row r="11" spans="1:22" ht="18.45" customHeight="1">
      <c r="B11" s="34" t="s">
        <v>99</v>
      </c>
      <c r="C11" s="100">
        <v>44922</v>
      </c>
      <c r="D11" s="52">
        <v>24000</v>
      </c>
      <c r="E11" s="53">
        <v>1.6</v>
      </c>
      <c r="F11" s="52">
        <v>15000</v>
      </c>
      <c r="G11" s="36" t="s">
        <v>79</v>
      </c>
      <c r="H11" s="11">
        <v>402</v>
      </c>
      <c r="I11"/>
      <c r="J11" s="64">
        <v>5</v>
      </c>
      <c r="K11" s="79">
        <f t="shared" si="0"/>
        <v>32500</v>
      </c>
      <c r="L11" s="65">
        <v>6500</v>
      </c>
      <c r="M11"/>
    </row>
    <row r="12" spans="1:22" ht="18.45" customHeight="1">
      <c r="B12" s="32" t="s">
        <v>46</v>
      </c>
      <c r="C12" s="103">
        <v>44825</v>
      </c>
      <c r="D12" s="46">
        <v>38000</v>
      </c>
      <c r="E12" s="47">
        <v>2.2999999999999998</v>
      </c>
      <c r="F12" s="46">
        <f>D12/E12</f>
        <v>16521.739130434784</v>
      </c>
      <c r="G12" s="13" t="s">
        <v>79</v>
      </c>
      <c r="H12" s="11" t="s">
        <v>88</v>
      </c>
      <c r="I12"/>
      <c r="J12" s="64">
        <v>7</v>
      </c>
      <c r="K12" s="79">
        <f t="shared" si="0"/>
        <v>33250</v>
      </c>
      <c r="L12" s="65">
        <v>4750</v>
      </c>
      <c r="M12"/>
    </row>
    <row r="13" spans="1:22" ht="18.45" customHeight="1">
      <c r="B13" s="54" t="s">
        <v>100</v>
      </c>
      <c r="C13" s="100">
        <v>45005</v>
      </c>
      <c r="D13" s="52">
        <v>30000</v>
      </c>
      <c r="E13" s="53">
        <v>2.58</v>
      </c>
      <c r="F13" s="52">
        <v>11627.906976744185</v>
      </c>
      <c r="G13" s="36" t="s">
        <v>79</v>
      </c>
      <c r="H13" s="11" t="s">
        <v>21</v>
      </c>
      <c r="I13"/>
      <c r="J13" s="64">
        <v>10</v>
      </c>
      <c r="K13" s="79">
        <f t="shared" si="0"/>
        <v>35000</v>
      </c>
      <c r="L13" s="65">
        <v>3500</v>
      </c>
      <c r="M13"/>
    </row>
    <row r="14" spans="1:22" ht="18.45" customHeight="1">
      <c r="B14" s="32" t="s">
        <v>61</v>
      </c>
      <c r="C14" s="103">
        <v>45043</v>
      </c>
      <c r="D14" s="46">
        <v>16000</v>
      </c>
      <c r="E14" s="47">
        <v>2.7</v>
      </c>
      <c r="F14" s="46">
        <f t="shared" ref="F14:F21" si="1">D14/E14</f>
        <v>5925.9259259259252</v>
      </c>
      <c r="G14" s="13" t="s">
        <v>79</v>
      </c>
      <c r="H14" s="11" t="s">
        <v>21</v>
      </c>
      <c r="I14"/>
      <c r="J14" s="64">
        <v>15</v>
      </c>
      <c r="K14" s="79">
        <f t="shared" si="0"/>
        <v>37500</v>
      </c>
      <c r="L14" s="65">
        <v>2500</v>
      </c>
      <c r="M14"/>
    </row>
    <row r="15" spans="1:22" ht="18.45" customHeight="1">
      <c r="B15" s="32" t="s">
        <v>24</v>
      </c>
      <c r="C15" s="103">
        <v>44715</v>
      </c>
      <c r="D15" s="46">
        <v>17000</v>
      </c>
      <c r="E15" s="47">
        <v>3.41</v>
      </c>
      <c r="F15" s="46">
        <f t="shared" si="1"/>
        <v>4985.3372434017592</v>
      </c>
      <c r="G15" s="13" t="s">
        <v>79</v>
      </c>
      <c r="H15" s="11" t="s">
        <v>21</v>
      </c>
      <c r="I15"/>
      <c r="J15" s="64">
        <v>20</v>
      </c>
      <c r="K15" s="79">
        <f t="shared" si="0"/>
        <v>39000</v>
      </c>
      <c r="L15" s="65">
        <v>1950</v>
      </c>
      <c r="M15"/>
    </row>
    <row r="16" spans="1:22" ht="18.45" customHeight="1">
      <c r="B16" s="32" t="s">
        <v>19</v>
      </c>
      <c r="C16" s="103">
        <v>44679</v>
      </c>
      <c r="D16" s="46">
        <v>17000</v>
      </c>
      <c r="E16" s="47">
        <v>3.6</v>
      </c>
      <c r="F16" s="46">
        <f t="shared" si="1"/>
        <v>4722.2222222222217</v>
      </c>
      <c r="G16" s="13" t="s">
        <v>79</v>
      </c>
      <c r="H16" s="11" t="s">
        <v>21</v>
      </c>
      <c r="I16"/>
      <c r="J16" s="64">
        <v>25</v>
      </c>
      <c r="K16" s="79">
        <f t="shared" si="0"/>
        <v>43750</v>
      </c>
      <c r="L16" s="65">
        <v>1750</v>
      </c>
      <c r="M16"/>
    </row>
    <row r="17" spans="2:13" ht="18.45" customHeight="1">
      <c r="B17" s="32" t="s">
        <v>22</v>
      </c>
      <c r="C17" s="103">
        <v>44784</v>
      </c>
      <c r="D17" s="46">
        <v>17000</v>
      </c>
      <c r="E17" s="47">
        <v>3.6</v>
      </c>
      <c r="F17" s="46">
        <f t="shared" si="1"/>
        <v>4722.2222222222217</v>
      </c>
      <c r="G17" s="13" t="s">
        <v>79</v>
      </c>
      <c r="H17" s="11" t="s">
        <v>21</v>
      </c>
      <c r="I17"/>
      <c r="J17" s="64">
        <v>30</v>
      </c>
      <c r="K17" s="79">
        <f t="shared" si="0"/>
        <v>45000</v>
      </c>
      <c r="L17" s="65">
        <v>1500</v>
      </c>
      <c r="M17"/>
    </row>
    <row r="18" spans="2:13" ht="18.45" customHeight="1">
      <c r="B18" s="32" t="s">
        <v>32</v>
      </c>
      <c r="C18" s="103">
        <v>45131</v>
      </c>
      <c r="D18" s="46">
        <v>16000</v>
      </c>
      <c r="E18" s="47">
        <v>4</v>
      </c>
      <c r="F18" s="46">
        <f t="shared" si="1"/>
        <v>4000</v>
      </c>
      <c r="G18" s="13" t="s">
        <v>79</v>
      </c>
      <c r="H18" s="11" t="s">
        <v>21</v>
      </c>
      <c r="I18"/>
      <c r="J18" s="64">
        <v>40</v>
      </c>
      <c r="K18" s="79">
        <f t="shared" si="0"/>
        <v>53600</v>
      </c>
      <c r="L18" s="65">
        <v>1340</v>
      </c>
      <c r="M18"/>
    </row>
    <row r="19" spans="2:13" ht="18.45" customHeight="1">
      <c r="B19" s="32" t="s">
        <v>62</v>
      </c>
      <c r="C19" s="103">
        <v>45324</v>
      </c>
      <c r="D19" s="46">
        <v>27000</v>
      </c>
      <c r="E19" s="47">
        <v>4.22</v>
      </c>
      <c r="F19" s="46">
        <f t="shared" si="1"/>
        <v>6398.1042654028442</v>
      </c>
      <c r="G19" s="13" t="s">
        <v>79</v>
      </c>
      <c r="H19" s="11" t="s">
        <v>21</v>
      </c>
      <c r="I19"/>
      <c r="J19" s="64">
        <v>50</v>
      </c>
      <c r="K19" s="79">
        <f t="shared" si="0"/>
        <v>65000</v>
      </c>
      <c r="L19" s="65">
        <v>1300</v>
      </c>
      <c r="M19"/>
    </row>
    <row r="20" spans="2:13" ht="18.45" customHeight="1">
      <c r="B20" s="32" t="s">
        <v>62</v>
      </c>
      <c r="C20" s="103">
        <v>44678</v>
      </c>
      <c r="D20" s="46">
        <v>24000</v>
      </c>
      <c r="E20" s="47">
        <v>4.22</v>
      </c>
      <c r="F20" s="46">
        <f t="shared" si="1"/>
        <v>5687.2037914691946</v>
      </c>
      <c r="G20" s="13" t="s">
        <v>79</v>
      </c>
      <c r="H20" s="11" t="s">
        <v>21</v>
      </c>
      <c r="I20"/>
      <c r="J20" s="64">
        <v>100</v>
      </c>
      <c r="K20" s="79">
        <f t="shared" si="0"/>
        <v>124500</v>
      </c>
      <c r="L20" s="65">
        <v>1245</v>
      </c>
      <c r="M20"/>
    </row>
    <row r="21" spans="2:13" ht="18.45" customHeight="1">
      <c r="B21" s="32"/>
      <c r="C21" s="117" t="s">
        <v>74</v>
      </c>
      <c r="D21" s="40">
        <f>SUM(D11:D20)</f>
        <v>226000</v>
      </c>
      <c r="E21" s="41">
        <f>SUM(E11:E20)</f>
        <v>32.230000000000004</v>
      </c>
      <c r="F21" s="40">
        <f t="shared" si="1"/>
        <v>7012.1005274588888</v>
      </c>
      <c r="G21" s="13"/>
      <c r="H21" s="11"/>
      <c r="I21"/>
      <c r="J21"/>
      <c r="K21"/>
      <c r="L21"/>
      <c r="M21"/>
    </row>
    <row r="22" spans="2:13" ht="18.45" customHeight="1">
      <c r="B22" s="32"/>
      <c r="C22" s="103"/>
      <c r="D22" s="46"/>
      <c r="E22" s="47"/>
      <c r="F22" s="46"/>
      <c r="G22" s="13"/>
      <c r="H22" s="11"/>
      <c r="I22"/>
      <c r="J22"/>
      <c r="K22"/>
      <c r="L22"/>
      <c r="M22"/>
    </row>
    <row r="23" spans="2:13" ht="18.45" customHeight="1">
      <c r="B23" s="30" t="s">
        <v>92</v>
      </c>
      <c r="C23" s="103"/>
      <c r="D23" s="46"/>
      <c r="E23" s="47"/>
      <c r="F23" s="46"/>
      <c r="G23" s="13"/>
      <c r="H23" s="11"/>
      <c r="I23"/>
    </row>
    <row r="24" spans="2:13" ht="18.45" customHeight="1">
      <c r="B24" s="32" t="s">
        <v>68</v>
      </c>
      <c r="C24" s="103">
        <v>44678</v>
      </c>
      <c r="D24" s="46">
        <v>25000</v>
      </c>
      <c r="E24" s="47">
        <v>5</v>
      </c>
      <c r="F24" s="46">
        <f t="shared" ref="F24:F31" si="2">D24/E24</f>
        <v>5000</v>
      </c>
      <c r="G24" s="13" t="s">
        <v>79</v>
      </c>
      <c r="H24" s="11" t="s">
        <v>21</v>
      </c>
      <c r="I24"/>
    </row>
    <row r="25" spans="2:13" ht="18.45" customHeight="1">
      <c r="B25" s="32" t="s">
        <v>69</v>
      </c>
      <c r="C25" s="103">
        <v>44678</v>
      </c>
      <c r="D25" s="46">
        <v>20000</v>
      </c>
      <c r="E25" s="47">
        <v>5</v>
      </c>
      <c r="F25" s="46">
        <f t="shared" si="2"/>
        <v>4000</v>
      </c>
      <c r="G25" s="13" t="s">
        <v>79</v>
      </c>
      <c r="H25" s="11" t="s">
        <v>21</v>
      </c>
      <c r="I25"/>
    </row>
    <row r="26" spans="2:13" ht="18.45" customHeight="1">
      <c r="B26" s="32" t="s">
        <v>71</v>
      </c>
      <c r="C26" s="103">
        <v>44841</v>
      </c>
      <c r="D26" s="46">
        <v>30000</v>
      </c>
      <c r="E26" s="47">
        <v>5</v>
      </c>
      <c r="F26" s="46">
        <f t="shared" si="2"/>
        <v>6000</v>
      </c>
      <c r="G26" s="13" t="s">
        <v>79</v>
      </c>
      <c r="H26" s="11" t="s">
        <v>21</v>
      </c>
      <c r="I26"/>
    </row>
    <row r="27" spans="2:13" ht="18.45" customHeight="1">
      <c r="B27" s="32" t="s">
        <v>67</v>
      </c>
      <c r="C27" s="103">
        <v>45432</v>
      </c>
      <c r="D27" s="46">
        <v>24000</v>
      </c>
      <c r="E27" s="47">
        <v>5.01</v>
      </c>
      <c r="F27" s="46">
        <f t="shared" si="2"/>
        <v>4790.4191616766466</v>
      </c>
      <c r="G27" s="13" t="s">
        <v>79</v>
      </c>
      <c r="H27" s="11" t="s">
        <v>21</v>
      </c>
      <c r="I27"/>
    </row>
    <row r="28" spans="2:13" ht="18.45" customHeight="1">
      <c r="B28" s="32" t="s">
        <v>70</v>
      </c>
      <c r="C28" s="103">
        <v>45166</v>
      </c>
      <c r="D28" s="46">
        <v>27000</v>
      </c>
      <c r="E28" s="47">
        <v>5.01</v>
      </c>
      <c r="F28" s="46">
        <f t="shared" si="2"/>
        <v>5389.2215568862275</v>
      </c>
      <c r="G28" s="13" t="s">
        <v>79</v>
      </c>
      <c r="H28" s="11">
        <v>402</v>
      </c>
      <c r="I28"/>
    </row>
    <row r="29" spans="2:13" ht="18.45" customHeight="1">
      <c r="B29" s="32" t="s">
        <v>72</v>
      </c>
      <c r="C29" s="103">
        <v>45583</v>
      </c>
      <c r="D29" s="46">
        <v>39000</v>
      </c>
      <c r="E29" s="47">
        <v>5.01</v>
      </c>
      <c r="F29" s="46">
        <f t="shared" si="2"/>
        <v>7784.4311377245513</v>
      </c>
      <c r="G29" s="13" t="s">
        <v>79</v>
      </c>
      <c r="H29" s="11" t="s">
        <v>21</v>
      </c>
      <c r="I29"/>
    </row>
    <row r="30" spans="2:13" ht="18.45" customHeight="1">
      <c r="B30" s="32" t="s">
        <v>73</v>
      </c>
      <c r="C30" s="103">
        <v>44734</v>
      </c>
      <c r="D30" s="46">
        <v>35000</v>
      </c>
      <c r="E30" s="47">
        <v>5.07</v>
      </c>
      <c r="F30" s="46">
        <f t="shared" si="2"/>
        <v>6903.3530571992105</v>
      </c>
      <c r="G30" s="13" t="s">
        <v>79</v>
      </c>
      <c r="H30" s="11" t="s">
        <v>21</v>
      </c>
      <c r="I30"/>
    </row>
    <row r="31" spans="2:13" ht="18.45" customHeight="1">
      <c r="B31" s="32" t="s">
        <v>25</v>
      </c>
      <c r="C31" s="103">
        <v>44796</v>
      </c>
      <c r="D31" s="46">
        <v>28000</v>
      </c>
      <c r="E31" s="47">
        <v>5.21</v>
      </c>
      <c r="F31" s="46">
        <f t="shared" si="2"/>
        <v>5374.2802303262952</v>
      </c>
      <c r="G31" s="13" t="s">
        <v>79</v>
      </c>
      <c r="H31" s="11" t="s">
        <v>21</v>
      </c>
      <c r="I31"/>
    </row>
    <row r="32" spans="2:13" ht="18.45" customHeight="1">
      <c r="B32" s="34" t="s">
        <v>101</v>
      </c>
      <c r="C32" s="100">
        <v>44593</v>
      </c>
      <c r="D32" s="52">
        <v>25500</v>
      </c>
      <c r="E32" s="53">
        <v>5.4</v>
      </c>
      <c r="F32" s="52">
        <v>4722.2222222222217</v>
      </c>
      <c r="G32" s="36" t="s">
        <v>79</v>
      </c>
      <c r="H32" s="11" t="s">
        <v>21</v>
      </c>
      <c r="I32"/>
    </row>
    <row r="33" spans="2:13" ht="18.45" customHeight="1">
      <c r="B33" s="32" t="s">
        <v>47</v>
      </c>
      <c r="C33" s="103">
        <v>45554</v>
      </c>
      <c r="D33" s="46">
        <v>35000</v>
      </c>
      <c r="E33" s="47">
        <v>5.54</v>
      </c>
      <c r="F33" s="46">
        <f t="shared" ref="F33:F42" si="3">D33/E33</f>
        <v>6317.6895306859205</v>
      </c>
      <c r="G33" s="13" t="s">
        <v>79</v>
      </c>
      <c r="H33" s="11" t="s">
        <v>21</v>
      </c>
      <c r="I33"/>
    </row>
    <row r="34" spans="2:13" ht="18.45" customHeight="1">
      <c r="B34" s="32" t="s">
        <v>48</v>
      </c>
      <c r="C34" s="103">
        <v>45554</v>
      </c>
      <c r="D34" s="46">
        <v>35000</v>
      </c>
      <c r="E34" s="47">
        <v>5.73</v>
      </c>
      <c r="F34" s="46">
        <f t="shared" si="3"/>
        <v>6108.2024432809767</v>
      </c>
      <c r="G34" s="13" t="s">
        <v>79</v>
      </c>
      <c r="H34" s="11" t="s">
        <v>21</v>
      </c>
      <c r="I34"/>
    </row>
    <row r="35" spans="2:13" ht="18.45" customHeight="1">
      <c r="B35" s="32" t="s">
        <v>63</v>
      </c>
      <c r="C35" s="103">
        <v>44936</v>
      </c>
      <c r="D35" s="46">
        <v>25000</v>
      </c>
      <c r="E35" s="47">
        <v>5.75</v>
      </c>
      <c r="F35" s="46">
        <f t="shared" si="3"/>
        <v>4347.826086956522</v>
      </c>
      <c r="G35" s="12" t="s">
        <v>64</v>
      </c>
      <c r="H35" s="11" t="s">
        <v>21</v>
      </c>
      <c r="I35"/>
    </row>
    <row r="36" spans="2:13" ht="18.45" customHeight="1">
      <c r="B36" s="32" t="s">
        <v>63</v>
      </c>
      <c r="C36" s="103">
        <v>45414</v>
      </c>
      <c r="D36" s="46">
        <v>28000</v>
      </c>
      <c r="E36" s="47">
        <v>5.75</v>
      </c>
      <c r="F36" s="46">
        <f t="shared" si="3"/>
        <v>4869.565217391304</v>
      </c>
      <c r="G36" s="12" t="s">
        <v>64</v>
      </c>
      <c r="H36" s="11" t="s">
        <v>21</v>
      </c>
      <c r="I36"/>
    </row>
    <row r="37" spans="2:13" ht="18.45" customHeight="1">
      <c r="B37" s="32" t="s">
        <v>66</v>
      </c>
      <c r="C37" s="103">
        <v>45476</v>
      </c>
      <c r="D37" s="46">
        <v>30000</v>
      </c>
      <c r="E37" s="47">
        <v>5.8</v>
      </c>
      <c r="F37" s="46">
        <f t="shared" si="3"/>
        <v>5172.4137931034484</v>
      </c>
      <c r="G37" s="13" t="s">
        <v>79</v>
      </c>
      <c r="H37" s="11" t="s">
        <v>21</v>
      </c>
      <c r="I37"/>
      <c r="J37"/>
      <c r="K37"/>
      <c r="L37"/>
      <c r="M37"/>
    </row>
    <row r="38" spans="2:13" ht="18.45" customHeight="1">
      <c r="B38" s="32" t="s">
        <v>53</v>
      </c>
      <c r="C38" s="103">
        <v>45541</v>
      </c>
      <c r="D38" s="46">
        <v>20000</v>
      </c>
      <c r="E38" s="47">
        <v>6.0609999999999999</v>
      </c>
      <c r="F38" s="46">
        <f t="shared" si="3"/>
        <v>3299.7855139415938</v>
      </c>
      <c r="G38" s="13" t="s">
        <v>79</v>
      </c>
      <c r="H38" s="11" t="s">
        <v>21</v>
      </c>
      <c r="I38"/>
      <c r="J38"/>
      <c r="K38"/>
      <c r="L38"/>
      <c r="M38"/>
    </row>
    <row r="39" spans="2:13" ht="18.45" customHeight="1">
      <c r="B39" s="32" t="s">
        <v>52</v>
      </c>
      <c r="C39" s="103">
        <v>44658</v>
      </c>
      <c r="D39" s="46">
        <v>15000</v>
      </c>
      <c r="E39" s="47">
        <v>6.67</v>
      </c>
      <c r="F39" s="46">
        <f t="shared" si="3"/>
        <v>2248.8755622188905</v>
      </c>
      <c r="G39" s="13" t="s">
        <v>79</v>
      </c>
      <c r="H39" s="11" t="s">
        <v>21</v>
      </c>
      <c r="I39"/>
      <c r="J39"/>
      <c r="K39"/>
      <c r="L39"/>
      <c r="M39"/>
    </row>
    <row r="40" spans="2:13" ht="18.45" customHeight="1">
      <c r="B40" s="32" t="s">
        <v>34</v>
      </c>
      <c r="C40" s="103">
        <v>45533</v>
      </c>
      <c r="D40" s="46">
        <v>65000</v>
      </c>
      <c r="E40" s="47">
        <v>9.89</v>
      </c>
      <c r="F40" s="46">
        <f t="shared" si="3"/>
        <v>6572.2952477249746</v>
      </c>
      <c r="G40" s="13" t="s">
        <v>79</v>
      </c>
      <c r="H40" s="11" t="s">
        <v>21</v>
      </c>
      <c r="I40"/>
      <c r="J40"/>
      <c r="K40"/>
      <c r="L40"/>
      <c r="M40"/>
    </row>
    <row r="41" spans="2:13" ht="18.45" customHeight="1">
      <c r="B41" s="32" t="s">
        <v>29</v>
      </c>
      <c r="C41" s="103">
        <v>45343</v>
      </c>
      <c r="D41" s="46">
        <v>15000</v>
      </c>
      <c r="E41" s="47">
        <v>10</v>
      </c>
      <c r="F41" s="46">
        <f t="shared" si="3"/>
        <v>1500</v>
      </c>
      <c r="G41" s="13" t="s">
        <v>79</v>
      </c>
      <c r="H41" s="11" t="s">
        <v>21</v>
      </c>
      <c r="I41"/>
      <c r="J41"/>
      <c r="K41"/>
      <c r="L41"/>
      <c r="M41"/>
    </row>
    <row r="42" spans="2:13" ht="18.45" customHeight="1">
      <c r="B42" s="32"/>
      <c r="C42" s="117" t="s">
        <v>74</v>
      </c>
      <c r="D42" s="40">
        <f>SUM(D24:D41)</f>
        <v>521500</v>
      </c>
      <c r="E42" s="41">
        <f>SUM(E24:E41)</f>
        <v>106.90099999999998</v>
      </c>
      <c r="F42" s="40">
        <f t="shared" si="3"/>
        <v>4878.3453849823672</v>
      </c>
      <c r="G42" s="13"/>
      <c r="H42" s="11"/>
      <c r="I42"/>
      <c r="J42"/>
      <c r="K42"/>
      <c r="L42"/>
      <c r="M42"/>
    </row>
    <row r="43" spans="2:13" ht="18.45" customHeight="1">
      <c r="B43" s="32"/>
      <c r="C43" s="103"/>
      <c r="D43" s="46"/>
      <c r="E43" s="47"/>
      <c r="F43" s="46"/>
      <c r="G43" s="13"/>
      <c r="H43" s="11"/>
      <c r="I43"/>
      <c r="J43"/>
      <c r="K43"/>
      <c r="L43"/>
      <c r="M43"/>
    </row>
    <row r="44" spans="2:13" ht="18.45" customHeight="1">
      <c r="B44" s="30" t="s">
        <v>94</v>
      </c>
      <c r="C44" s="103"/>
      <c r="D44" s="46"/>
      <c r="E44" s="47"/>
      <c r="F44" s="46"/>
      <c r="G44" s="13"/>
      <c r="H44" s="11"/>
      <c r="I44"/>
      <c r="J44"/>
      <c r="K44"/>
      <c r="L44"/>
      <c r="M44"/>
    </row>
    <row r="45" spans="2:13" ht="18.45" customHeight="1">
      <c r="B45" s="32" t="s">
        <v>140</v>
      </c>
      <c r="C45" s="103">
        <v>44750</v>
      </c>
      <c r="D45" s="46">
        <v>34900</v>
      </c>
      <c r="E45" s="47">
        <v>10.4</v>
      </c>
      <c r="F45" s="46">
        <f t="shared" ref="F45:F53" si="4">D45/E45</f>
        <v>3355.7692307692305</v>
      </c>
      <c r="G45" s="13" t="s">
        <v>79</v>
      </c>
      <c r="H45" s="11" t="s">
        <v>21</v>
      </c>
      <c r="I45"/>
      <c r="J45"/>
      <c r="K45"/>
      <c r="L45"/>
      <c r="M45"/>
    </row>
    <row r="46" spans="2:13" ht="18.45" customHeight="1">
      <c r="B46" s="32" t="s">
        <v>34</v>
      </c>
      <c r="C46" s="103">
        <v>45533</v>
      </c>
      <c r="D46" s="46">
        <v>65000</v>
      </c>
      <c r="E46" s="47">
        <v>10.89</v>
      </c>
      <c r="F46" s="46">
        <f t="shared" si="4"/>
        <v>5968.7786960514231</v>
      </c>
      <c r="G46" s="13" t="s">
        <v>79</v>
      </c>
      <c r="H46" s="11">
        <v>402</v>
      </c>
      <c r="I46"/>
      <c r="J46"/>
      <c r="K46"/>
      <c r="L46"/>
      <c r="M46"/>
    </row>
    <row r="47" spans="2:13" ht="18.45" customHeight="1">
      <c r="B47" s="32" t="s">
        <v>65</v>
      </c>
      <c r="C47" s="103">
        <v>44734</v>
      </c>
      <c r="D47" s="46">
        <v>25000</v>
      </c>
      <c r="E47" s="47">
        <v>11.08</v>
      </c>
      <c r="F47" s="46">
        <f t="shared" si="4"/>
        <v>2256.317689530686</v>
      </c>
      <c r="G47" s="13" t="s">
        <v>79</v>
      </c>
      <c r="H47" s="11" t="s">
        <v>21</v>
      </c>
      <c r="I47"/>
    </row>
    <row r="48" spans="2:13" ht="18.45" customHeight="1">
      <c r="B48" s="32" t="s">
        <v>139</v>
      </c>
      <c r="C48" s="103">
        <v>44748</v>
      </c>
      <c r="D48" s="46">
        <v>37500</v>
      </c>
      <c r="E48" s="47">
        <v>12.8</v>
      </c>
      <c r="F48" s="46">
        <f t="shared" si="4"/>
        <v>2929.6875</v>
      </c>
      <c r="G48" s="13" t="s">
        <v>79</v>
      </c>
      <c r="H48" s="11" t="s">
        <v>21</v>
      </c>
      <c r="I48"/>
    </row>
    <row r="49" spans="2:14" ht="18.45" customHeight="1">
      <c r="B49" s="32" t="s">
        <v>36</v>
      </c>
      <c r="C49" s="103">
        <v>45590</v>
      </c>
      <c r="D49" s="46">
        <v>15000</v>
      </c>
      <c r="E49" s="47">
        <v>14.74</v>
      </c>
      <c r="F49" s="46">
        <f t="shared" si="4"/>
        <v>1017.6390773405699</v>
      </c>
      <c r="G49" s="13" t="s">
        <v>79</v>
      </c>
      <c r="H49" s="11" t="s">
        <v>21</v>
      </c>
      <c r="I49"/>
    </row>
    <row r="50" spans="2:14" ht="18.45" customHeight="1">
      <c r="B50" s="32" t="s">
        <v>45</v>
      </c>
      <c r="C50" s="103">
        <v>45196</v>
      </c>
      <c r="D50" s="46">
        <v>45000</v>
      </c>
      <c r="E50" s="47">
        <v>17.5</v>
      </c>
      <c r="F50" s="46">
        <f t="shared" si="4"/>
        <v>2571.4285714285716</v>
      </c>
      <c r="G50" s="13" t="s">
        <v>79</v>
      </c>
      <c r="H50" s="11" t="s">
        <v>21</v>
      </c>
      <c r="I50"/>
    </row>
    <row r="51" spans="2:14" ht="18.45" customHeight="1">
      <c r="B51" s="32" t="s">
        <v>141</v>
      </c>
      <c r="C51" s="103">
        <v>45331</v>
      </c>
      <c r="D51" s="46">
        <v>39900</v>
      </c>
      <c r="E51" s="47">
        <v>19.899999999999999</v>
      </c>
      <c r="F51" s="46">
        <f t="shared" si="4"/>
        <v>2005.0251256281408</v>
      </c>
      <c r="G51" s="13" t="s">
        <v>79</v>
      </c>
      <c r="H51" s="11" t="s">
        <v>21</v>
      </c>
      <c r="I51"/>
    </row>
    <row r="52" spans="2:14" ht="18.45" customHeight="1">
      <c r="B52" s="34" t="s">
        <v>136</v>
      </c>
      <c r="C52" s="100">
        <v>44925</v>
      </c>
      <c r="D52" s="52">
        <v>37000</v>
      </c>
      <c r="E52" s="53">
        <v>20</v>
      </c>
      <c r="F52" s="46">
        <f t="shared" si="4"/>
        <v>1850</v>
      </c>
      <c r="G52" s="12" t="s">
        <v>137</v>
      </c>
      <c r="H52" s="11" t="s">
        <v>21</v>
      </c>
      <c r="I52" s="1"/>
      <c r="J52"/>
      <c r="K52"/>
      <c r="L52"/>
      <c r="M52"/>
    </row>
    <row r="53" spans="2:14" ht="18.45" customHeight="1">
      <c r="B53" s="34" t="s">
        <v>142</v>
      </c>
      <c r="C53" s="100">
        <v>45575</v>
      </c>
      <c r="D53" s="52">
        <v>28000</v>
      </c>
      <c r="E53" s="53">
        <v>20</v>
      </c>
      <c r="F53" s="46">
        <f t="shared" si="4"/>
        <v>1400</v>
      </c>
      <c r="G53" s="13" t="s">
        <v>79</v>
      </c>
      <c r="H53" s="11" t="s">
        <v>21</v>
      </c>
      <c r="I53"/>
      <c r="J53" s="1"/>
      <c r="K53" s="1"/>
      <c r="L53" s="1"/>
      <c r="M53" s="1"/>
      <c r="N53" s="1"/>
    </row>
    <row r="54" spans="2:14" ht="18.45" customHeight="1">
      <c r="B54" s="32"/>
      <c r="C54" s="117" t="s">
        <v>74</v>
      </c>
      <c r="D54" s="40">
        <f>SUM(D45:D53)</f>
        <v>327300</v>
      </c>
      <c r="E54" s="41">
        <f>SUM(E45:E53)</f>
        <v>137.31</v>
      </c>
      <c r="F54" s="40">
        <f>D54/E54</f>
        <v>2383.6574175223946</v>
      </c>
      <c r="G54" s="13"/>
      <c r="H54" s="11"/>
      <c r="I54"/>
      <c r="J54"/>
      <c r="K54"/>
      <c r="L54"/>
      <c r="M54"/>
    </row>
    <row r="55" spans="2:14" ht="18.45" customHeight="1">
      <c r="B55" s="32"/>
      <c r="C55" s="103"/>
      <c r="D55" s="46"/>
      <c r="E55" s="47"/>
      <c r="F55" s="46"/>
      <c r="G55" s="13"/>
      <c r="H55" s="11"/>
    </row>
    <row r="56" spans="2:14" ht="18.45" customHeight="1">
      <c r="B56" s="30" t="s">
        <v>95</v>
      </c>
      <c r="C56" s="103"/>
      <c r="D56" s="46"/>
      <c r="E56" s="47"/>
      <c r="F56" s="46"/>
      <c r="G56" s="13"/>
      <c r="H56" s="11"/>
    </row>
    <row r="57" spans="2:14" ht="18.45" customHeight="1">
      <c r="B57" s="32" t="s">
        <v>40</v>
      </c>
      <c r="C57" s="103">
        <v>45247</v>
      </c>
      <c r="D57" s="46">
        <v>35000</v>
      </c>
      <c r="E57" s="47">
        <v>20.059999999999999</v>
      </c>
      <c r="F57" s="46">
        <f>D57/E57</f>
        <v>1744.7657028913261</v>
      </c>
      <c r="G57" s="13" t="s">
        <v>79</v>
      </c>
      <c r="H57" s="11" t="s">
        <v>21</v>
      </c>
    </row>
    <row r="58" spans="2:14" ht="18.45" customHeight="1">
      <c r="B58" s="32" t="s">
        <v>26</v>
      </c>
      <c r="C58" s="103">
        <v>45168</v>
      </c>
      <c r="D58" s="46">
        <v>29000</v>
      </c>
      <c r="E58" s="47">
        <v>20.76</v>
      </c>
      <c r="F58" s="46">
        <f>D58/E58</f>
        <v>1396.9171483622349</v>
      </c>
      <c r="G58" s="13" t="s">
        <v>79</v>
      </c>
      <c r="H58" s="11" t="s">
        <v>21</v>
      </c>
    </row>
    <row r="59" spans="2:14" ht="18.45" customHeight="1">
      <c r="B59" s="34" t="s">
        <v>135</v>
      </c>
      <c r="C59" s="100">
        <v>45241</v>
      </c>
      <c r="D59" s="52">
        <v>50000</v>
      </c>
      <c r="E59" s="53">
        <v>24.995999999999999</v>
      </c>
      <c r="F59" s="90">
        <v>2000.3200512081935</v>
      </c>
      <c r="G59" s="13" t="s">
        <v>79</v>
      </c>
      <c r="H59" s="11" t="s">
        <v>21</v>
      </c>
    </row>
    <row r="60" spans="2:14" ht="18.45" customHeight="1">
      <c r="B60" s="34" t="s">
        <v>138</v>
      </c>
      <c r="C60" s="100">
        <v>44840</v>
      </c>
      <c r="D60" s="52">
        <v>38000</v>
      </c>
      <c r="E60" s="53">
        <v>25.38</v>
      </c>
      <c r="F60" s="90">
        <v>1497.2419227738378</v>
      </c>
      <c r="G60" s="13" t="s">
        <v>79</v>
      </c>
      <c r="H60" s="11" t="s">
        <v>21</v>
      </c>
    </row>
    <row r="61" spans="2:14" ht="18.45" customHeight="1">
      <c r="B61" s="32" t="s">
        <v>111</v>
      </c>
      <c r="C61" s="103">
        <v>45037</v>
      </c>
      <c r="D61" s="46">
        <v>60000</v>
      </c>
      <c r="E61" s="47">
        <v>27</v>
      </c>
      <c r="F61" s="46">
        <f>D61/E61</f>
        <v>2222.2222222222222</v>
      </c>
      <c r="G61" s="13" t="s">
        <v>79</v>
      </c>
      <c r="H61" s="11">
        <v>402</v>
      </c>
    </row>
    <row r="62" spans="2:14" ht="18.45" customHeight="1">
      <c r="B62" s="32" t="s">
        <v>30</v>
      </c>
      <c r="C62" s="103">
        <v>44823</v>
      </c>
      <c r="D62" s="46">
        <v>32500</v>
      </c>
      <c r="E62" s="47">
        <v>30</v>
      </c>
      <c r="F62" s="46">
        <f>D62/E62</f>
        <v>1083.3333333333333</v>
      </c>
      <c r="G62" s="13" t="s">
        <v>79</v>
      </c>
      <c r="H62" s="11" t="s">
        <v>21</v>
      </c>
    </row>
    <row r="63" spans="2:14" ht="18.45" customHeight="1">
      <c r="B63" s="32" t="s">
        <v>39</v>
      </c>
      <c r="C63" s="103">
        <v>45097</v>
      </c>
      <c r="D63" s="46">
        <v>52000</v>
      </c>
      <c r="E63" s="47">
        <v>38.14</v>
      </c>
      <c r="F63" s="46">
        <f>D63/E63</f>
        <v>1363.3980073413738</v>
      </c>
      <c r="G63" s="13" t="s">
        <v>79</v>
      </c>
      <c r="H63" s="11" t="s">
        <v>21</v>
      </c>
    </row>
    <row r="64" spans="2:14" ht="18.45" customHeight="1">
      <c r="B64" s="32"/>
      <c r="C64" s="117" t="s">
        <v>74</v>
      </c>
      <c r="D64" s="40">
        <f>SUM(D57:D63)</f>
        <v>296500</v>
      </c>
      <c r="E64" s="41">
        <f>SUM(E57:E63)</f>
        <v>186.33600000000001</v>
      </c>
      <c r="F64" s="40">
        <f>D64/E64</f>
        <v>1591.2115747896273</v>
      </c>
      <c r="G64" s="13"/>
      <c r="H64" s="11"/>
    </row>
    <row r="65" spans="2:13" ht="18.45" customHeight="1">
      <c r="B65" s="32"/>
      <c r="C65" s="117"/>
      <c r="D65" s="40"/>
      <c r="E65" s="41"/>
      <c r="F65" s="40"/>
      <c r="G65" s="13"/>
      <c r="H65" s="11"/>
    </row>
    <row r="66" spans="2:13" ht="18.45" customHeight="1">
      <c r="B66" s="30" t="s">
        <v>96</v>
      </c>
      <c r="C66" s="103"/>
      <c r="D66" s="46"/>
      <c r="E66" s="47"/>
      <c r="F66" s="46"/>
      <c r="G66" s="13"/>
      <c r="H66" s="11"/>
    </row>
    <row r="67" spans="2:13" ht="18.45" customHeight="1">
      <c r="B67" s="32" t="s">
        <v>28</v>
      </c>
      <c r="C67" s="103">
        <v>44707</v>
      </c>
      <c r="D67" s="73">
        <v>35000</v>
      </c>
      <c r="E67" s="95">
        <v>40</v>
      </c>
      <c r="F67" s="46">
        <f t="shared" ref="F67:F75" si="5">D67/E67</f>
        <v>875</v>
      </c>
      <c r="G67" s="13" t="s">
        <v>79</v>
      </c>
      <c r="H67" s="11" t="s">
        <v>21</v>
      </c>
    </row>
    <row r="68" spans="2:13" ht="18.45" customHeight="1">
      <c r="B68" s="55" t="s">
        <v>102</v>
      </c>
      <c r="C68" s="102">
        <v>45160</v>
      </c>
      <c r="D68" s="56">
        <v>45000</v>
      </c>
      <c r="E68" s="57">
        <v>40</v>
      </c>
      <c r="F68" s="46">
        <f t="shared" si="5"/>
        <v>1125</v>
      </c>
      <c r="G68" s="13" t="s">
        <v>79</v>
      </c>
      <c r="H68" s="11" t="s">
        <v>21</v>
      </c>
      <c r="J68"/>
      <c r="K68"/>
      <c r="L68"/>
      <c r="M68"/>
    </row>
    <row r="69" spans="2:13" ht="18.45" customHeight="1">
      <c r="B69" s="32" t="s">
        <v>31</v>
      </c>
      <c r="C69" s="103">
        <v>45226</v>
      </c>
      <c r="D69" s="73">
        <v>50000</v>
      </c>
      <c r="E69" s="95">
        <v>40</v>
      </c>
      <c r="F69" s="46">
        <f t="shared" si="5"/>
        <v>1250</v>
      </c>
      <c r="G69" s="13" t="s">
        <v>79</v>
      </c>
      <c r="H69" s="11" t="s">
        <v>21</v>
      </c>
      <c r="J69"/>
      <c r="K69"/>
      <c r="L69"/>
      <c r="M69"/>
    </row>
    <row r="70" spans="2:13" ht="18.45" customHeight="1">
      <c r="B70" s="34" t="s">
        <v>102</v>
      </c>
      <c r="C70" s="100">
        <v>45160</v>
      </c>
      <c r="D70" s="52">
        <v>45000</v>
      </c>
      <c r="E70" s="53">
        <v>40</v>
      </c>
      <c r="F70" s="46">
        <f t="shared" si="5"/>
        <v>1125</v>
      </c>
      <c r="G70" s="13" t="s">
        <v>79</v>
      </c>
      <c r="H70" s="70">
        <v>402</v>
      </c>
      <c r="J70"/>
      <c r="K70"/>
      <c r="L70"/>
      <c r="M70"/>
    </row>
    <row r="71" spans="2:13" ht="18.45" customHeight="1">
      <c r="B71" s="34" t="s">
        <v>117</v>
      </c>
      <c r="C71" s="100">
        <v>44860</v>
      </c>
      <c r="D71" s="52">
        <v>36000</v>
      </c>
      <c r="E71" s="53">
        <v>40</v>
      </c>
      <c r="F71" s="46">
        <f t="shared" si="5"/>
        <v>900</v>
      </c>
      <c r="G71" s="13" t="s">
        <v>79</v>
      </c>
      <c r="H71" s="70">
        <v>402</v>
      </c>
      <c r="J71"/>
      <c r="K71"/>
      <c r="L71"/>
      <c r="M71"/>
    </row>
    <row r="72" spans="2:13" ht="18.45" customHeight="1">
      <c r="B72" s="34" t="s">
        <v>103</v>
      </c>
      <c r="C72" s="100">
        <v>44672</v>
      </c>
      <c r="D72" s="52">
        <v>62500</v>
      </c>
      <c r="E72" s="53">
        <v>40</v>
      </c>
      <c r="F72" s="46">
        <f t="shared" si="5"/>
        <v>1562.5</v>
      </c>
      <c r="G72" s="13" t="s">
        <v>79</v>
      </c>
      <c r="H72" s="51" t="s">
        <v>118</v>
      </c>
      <c r="J72"/>
      <c r="K72"/>
      <c r="L72"/>
      <c r="M72"/>
    </row>
    <row r="73" spans="2:13" ht="18.45" customHeight="1">
      <c r="B73" s="34" t="s">
        <v>119</v>
      </c>
      <c r="C73" s="100">
        <v>44987</v>
      </c>
      <c r="D73" s="52">
        <v>40000</v>
      </c>
      <c r="E73" s="53">
        <v>40</v>
      </c>
      <c r="F73" s="46">
        <f t="shared" si="5"/>
        <v>1000</v>
      </c>
      <c r="G73" s="13" t="s">
        <v>79</v>
      </c>
      <c r="H73" s="51" t="s">
        <v>120</v>
      </c>
      <c r="J73"/>
      <c r="K73"/>
      <c r="L73"/>
      <c r="M73"/>
    </row>
    <row r="74" spans="2:13" ht="18.45" customHeight="1">
      <c r="B74" s="34" t="s">
        <v>104</v>
      </c>
      <c r="C74" s="100">
        <v>45142</v>
      </c>
      <c r="D74" s="52">
        <v>54000</v>
      </c>
      <c r="E74" s="53">
        <v>40</v>
      </c>
      <c r="F74" s="46">
        <f t="shared" si="5"/>
        <v>1350</v>
      </c>
      <c r="G74" s="13" t="s">
        <v>79</v>
      </c>
      <c r="H74" s="51">
        <v>402</v>
      </c>
      <c r="J74"/>
      <c r="K74"/>
      <c r="L74"/>
      <c r="M74"/>
    </row>
    <row r="75" spans="2:13" ht="18.45" customHeight="1">
      <c r="B75" s="34" t="s">
        <v>112</v>
      </c>
      <c r="C75" s="100">
        <v>45201</v>
      </c>
      <c r="D75" s="52">
        <v>75000</v>
      </c>
      <c r="E75" s="53">
        <v>40</v>
      </c>
      <c r="F75" s="46">
        <f t="shared" si="5"/>
        <v>1875</v>
      </c>
      <c r="G75" s="13" t="s">
        <v>79</v>
      </c>
      <c r="H75" s="51">
        <v>402</v>
      </c>
      <c r="J75"/>
      <c r="K75"/>
      <c r="L75"/>
      <c r="M75"/>
    </row>
    <row r="76" spans="2:13" ht="18.45" customHeight="1">
      <c r="B76" s="84" t="s">
        <v>129</v>
      </c>
      <c r="C76" s="100">
        <v>45125</v>
      </c>
      <c r="D76" s="52">
        <v>75000</v>
      </c>
      <c r="E76" s="53">
        <v>40</v>
      </c>
      <c r="F76" s="90">
        <v>1875</v>
      </c>
      <c r="G76" s="13" t="s">
        <v>79</v>
      </c>
      <c r="H76" s="51">
        <v>402</v>
      </c>
      <c r="J76"/>
      <c r="K76"/>
      <c r="L76"/>
      <c r="M76"/>
    </row>
    <row r="77" spans="2:13" ht="18.45" customHeight="1">
      <c r="B77" s="55" t="s">
        <v>103</v>
      </c>
      <c r="C77" s="102">
        <v>44672</v>
      </c>
      <c r="D77" s="56">
        <v>62500</v>
      </c>
      <c r="E77" s="57">
        <v>40</v>
      </c>
      <c r="F77" s="46">
        <f t="shared" ref="F77:F84" si="6">D77/E77</f>
        <v>1562.5</v>
      </c>
      <c r="G77" s="13" t="s">
        <v>79</v>
      </c>
      <c r="H77" s="51">
        <v>402</v>
      </c>
      <c r="J77"/>
      <c r="K77"/>
      <c r="L77"/>
      <c r="M77"/>
    </row>
    <row r="78" spans="2:13" ht="18.45" customHeight="1">
      <c r="B78" s="34" t="s">
        <v>115</v>
      </c>
      <c r="C78" s="100">
        <v>45086</v>
      </c>
      <c r="D78" s="52">
        <v>39000</v>
      </c>
      <c r="E78" s="53">
        <v>40</v>
      </c>
      <c r="F78" s="46">
        <f t="shared" si="6"/>
        <v>975</v>
      </c>
      <c r="G78" s="13" t="s">
        <v>79</v>
      </c>
      <c r="H78" s="70">
        <v>402</v>
      </c>
    </row>
    <row r="79" spans="2:13" ht="18.45" customHeight="1">
      <c r="B79" s="34" t="s">
        <v>116</v>
      </c>
      <c r="C79" s="100">
        <v>45000</v>
      </c>
      <c r="D79" s="52">
        <v>50000</v>
      </c>
      <c r="E79" s="53">
        <v>40</v>
      </c>
      <c r="F79" s="46">
        <f t="shared" si="6"/>
        <v>1250</v>
      </c>
      <c r="G79" s="13" t="s">
        <v>79</v>
      </c>
      <c r="H79" s="51">
        <v>402</v>
      </c>
      <c r="J79"/>
      <c r="K79"/>
      <c r="L79"/>
      <c r="M79"/>
    </row>
    <row r="80" spans="2:13" ht="18.45" customHeight="1">
      <c r="B80" s="55" t="s">
        <v>104</v>
      </c>
      <c r="C80" s="102">
        <v>45142</v>
      </c>
      <c r="D80" s="56">
        <v>54000</v>
      </c>
      <c r="E80" s="57">
        <v>40</v>
      </c>
      <c r="F80" s="46">
        <f t="shared" si="6"/>
        <v>1350</v>
      </c>
      <c r="G80" s="36" t="s">
        <v>79</v>
      </c>
      <c r="H80" s="51">
        <v>402</v>
      </c>
      <c r="K80"/>
      <c r="L80"/>
      <c r="M80"/>
    </row>
    <row r="81" spans="2:13" ht="18.45" customHeight="1">
      <c r="B81" s="34" t="s">
        <v>114</v>
      </c>
      <c r="C81" s="100">
        <v>44914</v>
      </c>
      <c r="D81" s="52">
        <v>70000</v>
      </c>
      <c r="E81" s="53">
        <v>40</v>
      </c>
      <c r="F81" s="46">
        <f t="shared" si="6"/>
        <v>1750</v>
      </c>
      <c r="G81" s="13" t="s">
        <v>79</v>
      </c>
      <c r="H81" s="51">
        <v>402</v>
      </c>
      <c r="I81" s="7"/>
      <c r="K81"/>
      <c r="L81"/>
      <c r="M81"/>
    </row>
    <row r="82" spans="2:13" ht="18.45" customHeight="1">
      <c r="B82" s="32" t="s">
        <v>56</v>
      </c>
      <c r="C82" s="103">
        <v>45647</v>
      </c>
      <c r="D82" s="73">
        <v>70000</v>
      </c>
      <c r="E82" s="95">
        <v>40</v>
      </c>
      <c r="F82" s="46">
        <f t="shared" si="6"/>
        <v>1750</v>
      </c>
      <c r="G82" s="13" t="s">
        <v>79</v>
      </c>
      <c r="H82" s="11" t="s">
        <v>21</v>
      </c>
      <c r="K82"/>
      <c r="L82"/>
      <c r="M82"/>
    </row>
    <row r="83" spans="2:13" ht="18.45" customHeight="1">
      <c r="B83" s="34" t="s">
        <v>113</v>
      </c>
      <c r="C83" s="100">
        <v>45092</v>
      </c>
      <c r="D83" s="52">
        <v>57600</v>
      </c>
      <c r="E83" s="53">
        <v>43.65</v>
      </c>
      <c r="F83" s="46">
        <f t="shared" si="6"/>
        <v>1319.5876288659795</v>
      </c>
      <c r="G83" s="13" t="s">
        <v>79</v>
      </c>
      <c r="H83" s="51">
        <v>402</v>
      </c>
      <c r="K83"/>
      <c r="L83"/>
      <c r="M83"/>
    </row>
    <row r="84" spans="2:13" ht="18.45" customHeight="1">
      <c r="B84" s="34"/>
      <c r="C84" s="117" t="s">
        <v>74</v>
      </c>
      <c r="D84" s="110">
        <f>SUM(D67:D83)</f>
        <v>920600</v>
      </c>
      <c r="E84" s="111">
        <f>SUM(E67:E83)</f>
        <v>683.65</v>
      </c>
      <c r="F84" s="40">
        <f t="shared" si="6"/>
        <v>1346.5954801433481</v>
      </c>
      <c r="G84" s="34"/>
      <c r="H84" s="69"/>
      <c r="K84"/>
      <c r="L84"/>
      <c r="M84"/>
    </row>
    <row r="85" spans="2:13" ht="18.45" customHeight="1">
      <c r="B85" s="32"/>
      <c r="C85" s="103"/>
      <c r="D85" s="46"/>
      <c r="E85" s="47"/>
      <c r="F85" s="40"/>
      <c r="G85" s="13"/>
      <c r="H85" s="11"/>
      <c r="K85"/>
      <c r="L85"/>
      <c r="M85"/>
    </row>
    <row r="86" spans="2:13" ht="18.45" customHeight="1">
      <c r="B86" s="30" t="s">
        <v>97</v>
      </c>
      <c r="C86" s="103"/>
      <c r="D86" s="46"/>
      <c r="E86" s="47"/>
      <c r="F86" s="40"/>
      <c r="G86" s="13"/>
      <c r="H86" s="11"/>
      <c r="K86"/>
      <c r="L86"/>
      <c r="M86"/>
    </row>
    <row r="87" spans="2:13" ht="18.45" customHeight="1">
      <c r="B87" s="107" t="s">
        <v>154</v>
      </c>
      <c r="C87" s="114">
        <v>44833</v>
      </c>
      <c r="D87" s="112">
        <v>99900</v>
      </c>
      <c r="E87" s="113">
        <v>50.89</v>
      </c>
      <c r="F87" s="46">
        <f>D87/E87</f>
        <v>1963.0575751621143</v>
      </c>
      <c r="G87" s="109" t="s">
        <v>155</v>
      </c>
      <c r="H87" s="11" t="s">
        <v>21</v>
      </c>
      <c r="K87"/>
      <c r="L87"/>
      <c r="M87"/>
    </row>
    <row r="88" spans="2:13" ht="18.45" customHeight="1">
      <c r="B88" s="34" t="s">
        <v>121</v>
      </c>
      <c r="C88" s="100">
        <v>44995</v>
      </c>
      <c r="D88" s="52">
        <v>52000</v>
      </c>
      <c r="E88" s="53">
        <v>51</v>
      </c>
      <c r="F88" s="46">
        <f>D88/E88</f>
        <v>1019.6078431372549</v>
      </c>
      <c r="G88" s="12" t="s">
        <v>122</v>
      </c>
      <c r="H88" s="51">
        <v>402</v>
      </c>
      <c r="K88"/>
      <c r="L88"/>
      <c r="M88"/>
    </row>
    <row r="89" spans="2:13" ht="18.45" customHeight="1">
      <c r="B89" s="58" t="s">
        <v>105</v>
      </c>
      <c r="C89" s="102">
        <v>45244</v>
      </c>
      <c r="D89" s="56">
        <v>120000</v>
      </c>
      <c r="E89" s="57">
        <v>56.24</v>
      </c>
      <c r="F89" s="46">
        <f>D89/E89</f>
        <v>2133.7126600284496</v>
      </c>
      <c r="G89" s="72" t="s">
        <v>127</v>
      </c>
      <c r="H89" s="51">
        <v>402</v>
      </c>
      <c r="K89"/>
      <c r="L89"/>
      <c r="M89"/>
    </row>
    <row r="90" spans="2:13" ht="18.45" customHeight="1">
      <c r="B90" s="107" t="s">
        <v>156</v>
      </c>
      <c r="C90" s="114">
        <v>45649</v>
      </c>
      <c r="D90" s="112">
        <v>67000</v>
      </c>
      <c r="E90" s="113">
        <v>61.043999999999997</v>
      </c>
      <c r="F90" s="112">
        <v>1097.5689666470087</v>
      </c>
      <c r="G90" s="106" t="s">
        <v>79</v>
      </c>
      <c r="H90" s="51">
        <v>402</v>
      </c>
      <c r="K90"/>
      <c r="L90"/>
      <c r="M90"/>
    </row>
    <row r="91" spans="2:13" ht="18.45" customHeight="1">
      <c r="B91" s="32" t="s">
        <v>50</v>
      </c>
      <c r="C91" s="102">
        <v>45062</v>
      </c>
      <c r="D91" s="46">
        <v>84900</v>
      </c>
      <c r="E91" s="47">
        <v>78.900000000000006</v>
      </c>
      <c r="F91" s="46">
        <f>D91/E91</f>
        <v>1076.0456273764257</v>
      </c>
      <c r="G91" s="12" t="s">
        <v>51</v>
      </c>
      <c r="H91" s="11" t="s">
        <v>21</v>
      </c>
      <c r="K91"/>
      <c r="L91"/>
      <c r="M91"/>
    </row>
    <row r="92" spans="2:13" ht="18.45" customHeight="1">
      <c r="B92" s="34" t="s">
        <v>123</v>
      </c>
      <c r="C92" s="100">
        <v>44620</v>
      </c>
      <c r="D92" s="52">
        <v>112000</v>
      </c>
      <c r="E92" s="53">
        <v>80</v>
      </c>
      <c r="F92" s="46">
        <f>D92/E92</f>
        <v>1400</v>
      </c>
      <c r="G92" s="12" t="s">
        <v>125</v>
      </c>
      <c r="H92" s="51">
        <v>502</v>
      </c>
      <c r="K92"/>
      <c r="L92"/>
      <c r="M92"/>
    </row>
    <row r="93" spans="2:13" ht="18.45" customHeight="1">
      <c r="B93" s="54" t="s">
        <v>106</v>
      </c>
      <c r="C93" s="100">
        <v>44720</v>
      </c>
      <c r="D93" s="52">
        <v>105000</v>
      </c>
      <c r="E93" s="53">
        <v>80</v>
      </c>
      <c r="F93" s="46">
        <f>D93/E93</f>
        <v>1312.5</v>
      </c>
      <c r="G93" s="13" t="s">
        <v>79</v>
      </c>
      <c r="H93" s="51">
        <v>402</v>
      </c>
      <c r="I93" s="71"/>
      <c r="K93"/>
      <c r="L93"/>
      <c r="M93"/>
    </row>
    <row r="94" spans="2:13" ht="18.45" customHeight="1">
      <c r="B94" s="54" t="s">
        <v>107</v>
      </c>
      <c r="C94" s="100">
        <v>44678</v>
      </c>
      <c r="D94" s="52">
        <v>84000</v>
      </c>
      <c r="E94" s="53">
        <v>80</v>
      </c>
      <c r="F94" s="46">
        <f>D94/E94</f>
        <v>1050</v>
      </c>
      <c r="G94" s="13" t="s">
        <v>79</v>
      </c>
      <c r="H94" s="51">
        <v>402</v>
      </c>
      <c r="I94"/>
      <c r="J94"/>
      <c r="K94"/>
      <c r="L94"/>
      <c r="M94"/>
    </row>
    <row r="95" spans="2:13" ht="18.45" customHeight="1">
      <c r="B95" s="107" t="s">
        <v>158</v>
      </c>
      <c r="C95" s="114">
        <v>44874</v>
      </c>
      <c r="D95" s="115">
        <v>77000</v>
      </c>
      <c r="E95" s="116">
        <v>80</v>
      </c>
      <c r="F95" s="115">
        <v>962.5</v>
      </c>
      <c r="G95" s="106" t="s">
        <v>79</v>
      </c>
      <c r="H95" s="105" t="s">
        <v>21</v>
      </c>
      <c r="I95"/>
      <c r="J95"/>
      <c r="K95"/>
      <c r="L95"/>
      <c r="M95"/>
    </row>
    <row r="96" spans="2:13" ht="18.45" customHeight="1">
      <c r="B96" s="54" t="s">
        <v>108</v>
      </c>
      <c r="C96" s="102">
        <v>44932</v>
      </c>
      <c r="D96" s="56">
        <v>110000</v>
      </c>
      <c r="E96" s="53">
        <v>80</v>
      </c>
      <c r="F96" s="46">
        <f>D96/E96</f>
        <v>1375</v>
      </c>
      <c r="G96" s="13" t="s">
        <v>79</v>
      </c>
      <c r="H96" s="51">
        <v>402</v>
      </c>
      <c r="I96"/>
      <c r="J96"/>
      <c r="K96"/>
      <c r="L96"/>
      <c r="M96"/>
    </row>
    <row r="97" spans="2:13" ht="18.45" customHeight="1">
      <c r="B97" s="32"/>
      <c r="C97" s="117" t="s">
        <v>74</v>
      </c>
      <c r="D97" s="40">
        <f>SUM(D88:D96)</f>
        <v>811900</v>
      </c>
      <c r="E97" s="41">
        <f>SUM(E88:E96)</f>
        <v>647.18399999999997</v>
      </c>
      <c r="F97" s="40">
        <f>D97/E97</f>
        <v>1254.5118544339787</v>
      </c>
      <c r="G97" s="12"/>
      <c r="H97" s="11"/>
      <c r="I97"/>
      <c r="J97"/>
      <c r="K97"/>
      <c r="L97"/>
      <c r="M97"/>
    </row>
    <row r="98" spans="2:13" ht="18.45" customHeight="1">
      <c r="B98" s="32"/>
      <c r="C98" s="103"/>
      <c r="D98" s="46"/>
      <c r="E98" s="47"/>
      <c r="F98" s="46"/>
      <c r="G98" s="12"/>
      <c r="H98" s="11"/>
      <c r="I98"/>
      <c r="J98"/>
      <c r="K98"/>
      <c r="L98"/>
      <c r="M98"/>
    </row>
    <row r="99" spans="2:13" ht="18.45" customHeight="1">
      <c r="B99" s="30" t="s">
        <v>98</v>
      </c>
      <c r="C99" s="103"/>
      <c r="D99" s="46"/>
      <c r="E99" s="47"/>
      <c r="F99" s="46"/>
      <c r="G99" s="12"/>
      <c r="H99" s="11"/>
      <c r="I99"/>
      <c r="J99"/>
      <c r="K99"/>
      <c r="L99"/>
      <c r="M99"/>
    </row>
    <row r="100" spans="2:13" ht="18.45" customHeight="1">
      <c r="B100" s="32" t="s">
        <v>57</v>
      </c>
      <c r="C100" s="103">
        <v>45141</v>
      </c>
      <c r="D100" s="46">
        <v>115000</v>
      </c>
      <c r="E100" s="47">
        <v>100</v>
      </c>
      <c r="F100" s="46">
        <f>D100/E100</f>
        <v>1150</v>
      </c>
      <c r="G100" s="12" t="s">
        <v>80</v>
      </c>
      <c r="H100" s="11" t="s">
        <v>21</v>
      </c>
      <c r="I100"/>
      <c r="J100"/>
      <c r="K100"/>
      <c r="L100"/>
      <c r="M100"/>
    </row>
    <row r="101" spans="2:13" ht="18.45" customHeight="1">
      <c r="B101" s="32" t="s">
        <v>27</v>
      </c>
      <c r="C101" s="103">
        <v>44827</v>
      </c>
      <c r="D101" s="46">
        <v>117450</v>
      </c>
      <c r="E101" s="47">
        <v>105.87</v>
      </c>
      <c r="F101" s="46">
        <f>D101/E101</f>
        <v>1109.3794275998866</v>
      </c>
      <c r="G101" s="12" t="s">
        <v>81</v>
      </c>
      <c r="H101" s="11" t="s">
        <v>21</v>
      </c>
      <c r="I101"/>
      <c r="J101"/>
      <c r="K101"/>
      <c r="L101"/>
      <c r="M101"/>
    </row>
    <row r="102" spans="2:13" ht="18.45" customHeight="1">
      <c r="B102" s="32" t="s">
        <v>143</v>
      </c>
      <c r="C102" s="103">
        <v>44953</v>
      </c>
      <c r="D102" s="46">
        <v>118000</v>
      </c>
      <c r="E102" s="47">
        <v>120</v>
      </c>
      <c r="F102" s="46">
        <f t="shared" ref="F102:F105" si="7">D102/E102</f>
        <v>983.33333333333337</v>
      </c>
      <c r="G102" s="36" t="s">
        <v>79</v>
      </c>
      <c r="H102" s="11" t="s">
        <v>21</v>
      </c>
      <c r="I102"/>
      <c r="J102"/>
      <c r="K102"/>
      <c r="L102"/>
      <c r="M102"/>
    </row>
    <row r="103" spans="2:13" ht="18.45" customHeight="1">
      <c r="B103" s="32" t="s">
        <v>143</v>
      </c>
      <c r="C103" s="103">
        <v>45449</v>
      </c>
      <c r="D103" s="46">
        <v>134000</v>
      </c>
      <c r="E103" s="47">
        <v>120</v>
      </c>
      <c r="F103" s="46">
        <f t="shared" si="7"/>
        <v>1116.6666666666667</v>
      </c>
      <c r="G103" s="36" t="s">
        <v>79</v>
      </c>
      <c r="H103" s="11" t="s">
        <v>21</v>
      </c>
      <c r="I103"/>
      <c r="J103"/>
      <c r="K103"/>
      <c r="L103"/>
      <c r="M103"/>
    </row>
    <row r="104" spans="2:13" ht="18.45" customHeight="1">
      <c r="B104" s="32" t="s">
        <v>144</v>
      </c>
      <c r="C104" s="103">
        <v>44812</v>
      </c>
      <c r="D104" s="46">
        <v>265000</v>
      </c>
      <c r="E104" s="47">
        <v>120</v>
      </c>
      <c r="F104" s="46">
        <f>D104/E104</f>
        <v>2208.3333333333335</v>
      </c>
      <c r="G104" s="72" t="s">
        <v>145</v>
      </c>
      <c r="H104" s="11" t="s">
        <v>21</v>
      </c>
      <c r="I104"/>
      <c r="J104"/>
      <c r="K104"/>
      <c r="L104"/>
      <c r="M104"/>
    </row>
    <row r="105" spans="2:13" ht="18.45" customHeight="1">
      <c r="B105" s="32" t="s">
        <v>146</v>
      </c>
      <c r="C105" s="103">
        <v>44847</v>
      </c>
      <c r="D105" s="46">
        <v>115000</v>
      </c>
      <c r="E105" s="47">
        <v>120</v>
      </c>
      <c r="F105" s="46">
        <f t="shared" si="7"/>
        <v>958.33333333333337</v>
      </c>
      <c r="G105" s="72" t="s">
        <v>149</v>
      </c>
      <c r="H105" s="11" t="s">
        <v>21</v>
      </c>
      <c r="I105"/>
      <c r="J105"/>
      <c r="K105"/>
      <c r="L105"/>
      <c r="M105"/>
    </row>
    <row r="106" spans="2:13" ht="18.45" customHeight="1">
      <c r="B106" s="32" t="s">
        <v>147</v>
      </c>
      <c r="C106" s="103">
        <v>45461</v>
      </c>
      <c r="D106" s="46">
        <v>111500</v>
      </c>
      <c r="E106" s="47">
        <v>140</v>
      </c>
      <c r="F106" s="46">
        <f>D106/E106</f>
        <v>796.42857142857144</v>
      </c>
      <c r="G106" s="72" t="s">
        <v>148</v>
      </c>
      <c r="H106" s="11" t="s">
        <v>21</v>
      </c>
      <c r="I106"/>
      <c r="J106"/>
      <c r="K106"/>
      <c r="L106"/>
      <c r="M106"/>
    </row>
    <row r="107" spans="2:13" ht="18.45" customHeight="1">
      <c r="B107" s="60" t="s">
        <v>109</v>
      </c>
      <c r="C107" s="92">
        <v>44720</v>
      </c>
      <c r="D107" s="59">
        <v>160000</v>
      </c>
      <c r="E107" s="119">
        <v>160</v>
      </c>
      <c r="F107" s="52">
        <v>1000</v>
      </c>
      <c r="G107" s="36" t="s">
        <v>79</v>
      </c>
      <c r="H107" s="11" t="s">
        <v>21</v>
      </c>
      <c r="I107"/>
      <c r="J107"/>
      <c r="K107"/>
      <c r="L107"/>
      <c r="M107"/>
    </row>
    <row r="108" spans="2:13" ht="18.45" customHeight="1">
      <c r="B108" s="34" t="s">
        <v>110</v>
      </c>
      <c r="C108" s="100">
        <v>45208</v>
      </c>
      <c r="D108" s="52">
        <v>253200</v>
      </c>
      <c r="E108" s="61">
        <v>240</v>
      </c>
      <c r="F108" s="52">
        <v>1055</v>
      </c>
      <c r="G108" s="36" t="s">
        <v>79</v>
      </c>
      <c r="H108" s="11" t="s">
        <v>21</v>
      </c>
      <c r="I108"/>
      <c r="J108"/>
      <c r="K108"/>
      <c r="L108"/>
      <c r="M108"/>
    </row>
    <row r="109" spans="2:13" ht="18.45" customHeight="1">
      <c r="B109" s="34" t="s">
        <v>152</v>
      </c>
      <c r="C109" s="100">
        <v>45335</v>
      </c>
      <c r="D109" s="52">
        <v>200000</v>
      </c>
      <c r="E109" s="61">
        <v>266.85000000000002</v>
      </c>
      <c r="F109" s="97">
        <f>D109/E109</f>
        <v>749.48472924864154</v>
      </c>
      <c r="G109" s="72" t="s">
        <v>153</v>
      </c>
      <c r="H109" s="11" t="s">
        <v>21</v>
      </c>
      <c r="I109"/>
      <c r="J109"/>
      <c r="K109"/>
      <c r="L109"/>
      <c r="M109"/>
    </row>
    <row r="110" spans="2:13" ht="18.45" customHeight="1">
      <c r="B110" s="34" t="s">
        <v>150</v>
      </c>
      <c r="C110" s="100">
        <v>45515</v>
      </c>
      <c r="D110" s="52">
        <v>1267000</v>
      </c>
      <c r="E110" s="61">
        <v>800</v>
      </c>
      <c r="F110" s="97">
        <f>D110/E110</f>
        <v>1583.75</v>
      </c>
      <c r="G110" s="72" t="s">
        <v>151</v>
      </c>
      <c r="H110" s="11" t="s">
        <v>21</v>
      </c>
      <c r="I110"/>
      <c r="J110"/>
      <c r="K110"/>
      <c r="L110"/>
      <c r="M110"/>
    </row>
    <row r="111" spans="2:13" ht="18.45" customHeight="1">
      <c r="C111" s="39" t="s">
        <v>74</v>
      </c>
      <c r="D111" s="62">
        <f>SUM(D100:D110)</f>
        <v>2856150</v>
      </c>
      <c r="E111" s="98">
        <f>SUM(E100:E110)</f>
        <v>2292.7199999999998</v>
      </c>
      <c r="F111" s="62">
        <f>D111/E111</f>
        <v>1245.7474091908302</v>
      </c>
      <c r="G111" s="7"/>
      <c r="H111" s="3"/>
      <c r="J111"/>
      <c r="K111"/>
      <c r="L111"/>
      <c r="M111"/>
    </row>
    <row r="112" spans="2:13" ht="18.45" customHeight="1">
      <c r="C112" s="74"/>
      <c r="D112" s="75"/>
      <c r="E112" s="76"/>
      <c r="F112" s="75"/>
      <c r="G112" s="7"/>
      <c r="H112" s="3"/>
      <c r="J112"/>
      <c r="K112"/>
      <c r="L112"/>
      <c r="M112"/>
    </row>
    <row r="113" spans="2:13" ht="18.45" customHeight="1">
      <c r="B113" s="3"/>
      <c r="C113" s="3"/>
      <c r="D113" s="3"/>
      <c r="E113" s="8"/>
      <c r="F113" s="7"/>
      <c r="G113" s="2"/>
      <c r="H113"/>
      <c r="J113"/>
      <c r="K113"/>
      <c r="L113"/>
      <c r="M113"/>
    </row>
    <row r="114" spans="2:13" ht="18.45" customHeight="1">
      <c r="B114" s="3"/>
      <c r="C114" s="3"/>
      <c r="D114" s="3"/>
      <c r="E114" s="8"/>
      <c r="F114" s="7"/>
      <c r="G114" s="2"/>
      <c r="H114"/>
      <c r="J114" s="8"/>
      <c r="K114" s="7"/>
      <c r="L114"/>
      <c r="M114"/>
    </row>
    <row r="115" spans="2:13" ht="18.45" customHeight="1">
      <c r="B115" s="3"/>
      <c r="C115" s="3"/>
      <c r="D115" s="3"/>
      <c r="E115" s="8"/>
      <c r="F115" s="7"/>
      <c r="G115" s="2"/>
      <c r="H115"/>
      <c r="J115" s="8"/>
      <c r="K115" s="7"/>
      <c r="L115"/>
      <c r="M115"/>
    </row>
    <row r="116" spans="2:13" ht="18.45" customHeight="1">
      <c r="B116" s="3"/>
      <c r="C116" s="3"/>
      <c r="D116" s="8"/>
      <c r="E116" s="7"/>
      <c r="F116" s="2"/>
      <c r="G116"/>
      <c r="H116"/>
      <c r="L116"/>
      <c r="M116"/>
    </row>
    <row r="117" spans="2:13" ht="18.45" customHeight="1">
      <c r="B117"/>
      <c r="D117"/>
      <c r="E117"/>
      <c r="F117"/>
      <c r="G117"/>
      <c r="H117"/>
      <c r="L117"/>
      <c r="M117"/>
    </row>
    <row r="118" spans="2:13" ht="18.45" customHeight="1">
      <c r="B118" s="3"/>
      <c r="C118" s="3"/>
      <c r="D118" s="8"/>
      <c r="E118" s="7"/>
      <c r="F118" s="2"/>
      <c r="G118"/>
      <c r="H118"/>
      <c r="L118" s="2"/>
      <c r="M118"/>
    </row>
    <row r="119" spans="2:13" ht="18.45" customHeight="1">
      <c r="L119" s="2"/>
      <c r="M119"/>
    </row>
  </sheetData>
  <sortState xmlns:xlrd2="http://schemas.microsoft.com/office/spreadsheetml/2017/richdata2" ref="B6:H101">
    <sortCondition ref="E6:E101"/>
  </sortState>
  <phoneticPr fontId="5" type="noConversion"/>
  <conditionalFormatting sqref="B4:H9 C10:H11 B12:H22 C23:H23 B24:H40 C41:H41 B42:H43 C44:H44 B45:H52 C53:H53 B54:H55 C56:H56 B57:H60 B61:E62 F61:H71 C63:E63 B64:E65 C66:E66 B67:E71 B72:H80 B81:E82 F81:H89 C83:E89 B88:E88 F90:F93 H90:H93 I93 B94:H95 C96:H96 B97:H98 C99:F99 B100:F103">
    <cfRule type="expression" dxfId="27" priority="11" stopIfTrue="1">
      <formula>MOD(ROW(),4)&gt;1</formula>
    </cfRule>
    <cfRule type="expression" dxfId="26" priority="12" stopIfTrue="1">
      <formula>MOD(ROW(),4)&lt;2</formula>
    </cfRule>
  </conditionalFormatting>
  <conditionalFormatting sqref="C108:C109">
    <cfRule type="expression" dxfId="25" priority="7" stopIfTrue="1">
      <formula>MOD(ROW(),4)&gt;1</formula>
    </cfRule>
    <cfRule type="expression" dxfId="24" priority="8" stopIfTrue="1">
      <formula>MOD(ROW(),4)&lt;2</formula>
    </cfRule>
  </conditionalFormatting>
  <conditionalFormatting sqref="H99:H107">
    <cfRule type="expression" dxfId="23" priority="3" stopIfTrue="1">
      <formula>MOD(ROW(),4)&gt;1</formula>
    </cfRule>
    <cfRule type="expression" dxfId="22" priority="4" stopIfTrue="1">
      <formula>MOD(ROW(),4)&lt;2</formula>
    </cfRule>
  </conditionalFormatting>
  <pageMargins left="0.7" right="0.7" top="0.75" bottom="0.75" header="0.3" footer="0.3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E08D-BCBB-4F82-8452-102308949EA1}">
  <dimension ref="A1:Z18"/>
  <sheetViews>
    <sheetView workbookViewId="0">
      <selection activeCell="K20" sqref="K20"/>
    </sheetView>
  </sheetViews>
  <sheetFormatPr defaultColWidth="21" defaultRowHeight="14.4"/>
  <cols>
    <col min="1" max="1" width="36.88671875" customWidth="1"/>
    <col min="3" max="3" width="25.5546875" customWidth="1"/>
  </cols>
  <sheetData>
    <row r="1" spans="1:26" ht="17.399999999999999">
      <c r="A1" s="18" t="s">
        <v>82</v>
      </c>
      <c r="B1" s="301" t="s">
        <v>0</v>
      </c>
      <c r="C1" s="14" t="s">
        <v>1</v>
      </c>
      <c r="D1" s="15" t="s">
        <v>2</v>
      </c>
      <c r="E1" s="16" t="s">
        <v>3</v>
      </c>
      <c r="F1" s="14" t="s">
        <v>4</v>
      </c>
      <c r="G1" s="16" t="s">
        <v>5</v>
      </c>
      <c r="H1" s="16" t="s">
        <v>6</v>
      </c>
      <c r="I1" s="221" t="s">
        <v>7</v>
      </c>
      <c r="J1" s="16" t="s">
        <v>8</v>
      </c>
      <c r="K1" s="16" t="s">
        <v>246</v>
      </c>
      <c r="L1" s="16" t="s">
        <v>247</v>
      </c>
      <c r="M1" s="16" t="s">
        <v>248</v>
      </c>
      <c r="N1" s="302" t="s">
        <v>249</v>
      </c>
      <c r="O1" s="303" t="s">
        <v>250</v>
      </c>
      <c r="P1" s="304" t="s">
        <v>251</v>
      </c>
      <c r="Q1" s="305" t="s">
        <v>252</v>
      </c>
      <c r="R1" s="16" t="s">
        <v>253</v>
      </c>
      <c r="S1" s="14" t="s">
        <v>16</v>
      </c>
      <c r="T1" s="14" t="s">
        <v>254</v>
      </c>
      <c r="U1" s="1"/>
      <c r="V1" s="1"/>
      <c r="W1" s="1"/>
      <c r="X1" s="1"/>
      <c r="Y1" s="1"/>
      <c r="Z1" s="1"/>
    </row>
    <row r="2" spans="1:26" ht="17.399999999999999">
      <c r="A2" s="18" t="s">
        <v>255</v>
      </c>
      <c r="B2" s="120" t="s">
        <v>290</v>
      </c>
      <c r="C2" s="127" t="s">
        <v>291</v>
      </c>
      <c r="D2" s="268">
        <v>44824</v>
      </c>
      <c r="E2" s="9">
        <v>178000</v>
      </c>
      <c r="F2" s="127" t="s">
        <v>20</v>
      </c>
      <c r="G2" s="9">
        <v>178000</v>
      </c>
      <c r="H2" s="9">
        <v>97300</v>
      </c>
      <c r="I2" s="269">
        <v>54.662921348314612</v>
      </c>
      <c r="J2" s="9">
        <v>194579</v>
      </c>
      <c r="K2" s="9">
        <v>19991</v>
      </c>
      <c r="L2" s="9">
        <v>158009</v>
      </c>
      <c r="M2" s="9">
        <v>187125.40625</v>
      </c>
      <c r="N2" s="291">
        <v>0.84440164041060028</v>
      </c>
      <c r="O2" s="292">
        <v>1596</v>
      </c>
      <c r="P2" s="293">
        <v>99.003132832080198</v>
      </c>
      <c r="Q2" s="294">
        <v>4.9257465880192424</v>
      </c>
      <c r="R2" s="9">
        <v>15213</v>
      </c>
      <c r="S2" s="13" t="s">
        <v>79</v>
      </c>
      <c r="T2" s="127">
        <v>401</v>
      </c>
    </row>
    <row r="3" spans="1:26" ht="15.6">
      <c r="A3" s="96" t="s">
        <v>258</v>
      </c>
      <c r="B3" s="120" t="s">
        <v>292</v>
      </c>
      <c r="C3" s="127" t="s">
        <v>293</v>
      </c>
      <c r="D3" s="268">
        <v>45125</v>
      </c>
      <c r="E3" s="9">
        <v>114000</v>
      </c>
      <c r="F3" s="127" t="s">
        <v>20</v>
      </c>
      <c r="G3" s="9">
        <v>114000</v>
      </c>
      <c r="H3" s="9">
        <v>65500</v>
      </c>
      <c r="I3" s="269">
        <v>57.456140350877192</v>
      </c>
      <c r="J3" s="9">
        <v>130949</v>
      </c>
      <c r="K3" s="9">
        <v>27698</v>
      </c>
      <c r="L3" s="9">
        <v>86302</v>
      </c>
      <c r="M3" s="9">
        <v>110665.59375</v>
      </c>
      <c r="N3" s="291">
        <v>0.77984491001748224</v>
      </c>
      <c r="O3" s="292">
        <v>1920</v>
      </c>
      <c r="P3" s="293">
        <v>44.94895833333333</v>
      </c>
      <c r="Q3" s="294">
        <v>11.381419627331047</v>
      </c>
      <c r="R3" s="9">
        <v>27698</v>
      </c>
      <c r="S3" s="13" t="s">
        <v>79</v>
      </c>
      <c r="T3" s="127">
        <v>401</v>
      </c>
    </row>
    <row r="4" spans="1:26" ht="15.6">
      <c r="A4" s="96" t="s">
        <v>260</v>
      </c>
      <c r="B4" s="120" t="s">
        <v>294</v>
      </c>
      <c r="C4" s="127" t="s">
        <v>295</v>
      </c>
      <c r="D4" s="268">
        <v>44830</v>
      </c>
      <c r="E4" s="9">
        <v>235000</v>
      </c>
      <c r="F4" s="127" t="s">
        <v>20</v>
      </c>
      <c r="G4" s="9">
        <v>235000</v>
      </c>
      <c r="H4" s="9">
        <v>121300</v>
      </c>
      <c r="I4" s="269">
        <v>51.617021276595743</v>
      </c>
      <c r="J4" s="9">
        <v>242678</v>
      </c>
      <c r="K4" s="9">
        <v>23623</v>
      </c>
      <c r="L4" s="9">
        <v>211377</v>
      </c>
      <c r="M4" s="9">
        <v>234785.640625</v>
      </c>
      <c r="N4" s="291">
        <v>0.90029781820265442</v>
      </c>
      <c r="O4" s="292">
        <v>1296</v>
      </c>
      <c r="P4" s="293">
        <v>163.09953703703704</v>
      </c>
      <c r="Q4" s="294">
        <v>0.66387119118617166</v>
      </c>
      <c r="R4" s="9">
        <v>19144</v>
      </c>
      <c r="S4" s="13" t="s">
        <v>79</v>
      </c>
      <c r="T4" s="127">
        <v>401</v>
      </c>
    </row>
    <row r="5" spans="1:26" ht="15.6">
      <c r="A5" s="96" t="s">
        <v>296</v>
      </c>
      <c r="B5" s="120" t="s">
        <v>297</v>
      </c>
      <c r="C5" s="127" t="s">
        <v>298</v>
      </c>
      <c r="D5" s="268">
        <v>44652</v>
      </c>
      <c r="E5" s="9">
        <v>140000</v>
      </c>
      <c r="F5" s="127" t="s">
        <v>20</v>
      </c>
      <c r="G5" s="9">
        <v>140000</v>
      </c>
      <c r="H5" s="9">
        <v>76600</v>
      </c>
      <c r="I5" s="269">
        <v>54.714285714285715</v>
      </c>
      <c r="J5" s="9">
        <v>153133</v>
      </c>
      <c r="K5" s="9">
        <v>7632</v>
      </c>
      <c r="L5" s="9">
        <v>132368</v>
      </c>
      <c r="M5" s="9">
        <v>155949.625</v>
      </c>
      <c r="N5" s="291">
        <v>0.84878690795184664</v>
      </c>
      <c r="O5" s="292">
        <v>1207</v>
      </c>
      <c r="P5" s="293">
        <v>109.66694283347141</v>
      </c>
      <c r="Q5" s="294">
        <v>4.4872198338946063</v>
      </c>
      <c r="R5" s="9">
        <v>7632</v>
      </c>
      <c r="S5" s="13" t="s">
        <v>79</v>
      </c>
      <c r="T5" s="127">
        <v>401</v>
      </c>
    </row>
    <row r="6" spans="1:26" ht="15.6">
      <c r="A6" s="96" t="s">
        <v>299</v>
      </c>
      <c r="B6" s="120" t="s">
        <v>297</v>
      </c>
      <c r="C6" s="127" t="s">
        <v>298</v>
      </c>
      <c r="D6" s="268">
        <v>45233</v>
      </c>
      <c r="E6" s="9">
        <v>160000</v>
      </c>
      <c r="F6" s="127" t="s">
        <v>20</v>
      </c>
      <c r="G6" s="9">
        <v>160000</v>
      </c>
      <c r="H6" s="9">
        <v>76600</v>
      </c>
      <c r="I6" s="269">
        <v>47.875</v>
      </c>
      <c r="J6" s="9">
        <v>153133</v>
      </c>
      <c r="K6" s="9">
        <v>7632</v>
      </c>
      <c r="L6" s="9">
        <v>152368</v>
      </c>
      <c r="M6" s="9">
        <v>155949.625</v>
      </c>
      <c r="N6" s="291">
        <v>0.97703344910255474</v>
      </c>
      <c r="O6" s="292">
        <v>1207</v>
      </c>
      <c r="P6" s="293">
        <v>126.23695111847556</v>
      </c>
      <c r="Q6" s="294">
        <v>8.3374342811762041</v>
      </c>
      <c r="R6" s="9">
        <v>7632</v>
      </c>
      <c r="S6" s="13" t="s">
        <v>79</v>
      </c>
      <c r="T6" s="127">
        <v>401</v>
      </c>
    </row>
    <row r="7" spans="1:26">
      <c r="B7" s="120" t="s">
        <v>300</v>
      </c>
      <c r="C7" s="127" t="s">
        <v>301</v>
      </c>
      <c r="D7" s="268">
        <v>44868</v>
      </c>
      <c r="E7" s="9">
        <v>205000</v>
      </c>
      <c r="F7" s="127" t="s">
        <v>20</v>
      </c>
      <c r="G7" s="9">
        <v>205000</v>
      </c>
      <c r="H7" s="9">
        <v>80000</v>
      </c>
      <c r="I7" s="269">
        <v>39.024390243902438</v>
      </c>
      <c r="J7" s="9">
        <v>160045</v>
      </c>
      <c r="K7" s="9">
        <v>8738</v>
      </c>
      <c r="L7" s="9">
        <v>196262</v>
      </c>
      <c r="M7" s="9">
        <v>162172.5625</v>
      </c>
      <c r="N7" s="291">
        <v>1.2102047163495984</v>
      </c>
      <c r="O7" s="292">
        <v>988</v>
      </c>
      <c r="P7" s="293">
        <v>198.64574898785426</v>
      </c>
      <c r="Q7" s="294">
        <v>31.654561005880566</v>
      </c>
      <c r="R7" s="9">
        <v>8738</v>
      </c>
      <c r="S7" s="13" t="s">
        <v>79</v>
      </c>
      <c r="T7" s="127">
        <v>401</v>
      </c>
    </row>
    <row r="8" spans="1:26">
      <c r="B8" s="120" t="s">
        <v>302</v>
      </c>
      <c r="C8" s="127" t="s">
        <v>303</v>
      </c>
      <c r="D8" s="268">
        <v>45043</v>
      </c>
      <c r="E8" s="9">
        <v>339200</v>
      </c>
      <c r="F8" s="127" t="s">
        <v>20</v>
      </c>
      <c r="G8" s="9">
        <v>339200</v>
      </c>
      <c r="H8" s="9">
        <v>188300</v>
      </c>
      <c r="I8" s="269">
        <v>55.512971698113212</v>
      </c>
      <c r="J8" s="9">
        <v>376500</v>
      </c>
      <c r="K8" s="9">
        <v>27233</v>
      </c>
      <c r="L8" s="9">
        <v>311967</v>
      </c>
      <c r="M8" s="9">
        <v>427499.375</v>
      </c>
      <c r="N8" s="291">
        <v>0.72974843530472999</v>
      </c>
      <c r="O8" s="292">
        <v>1717</v>
      </c>
      <c r="P8" s="293">
        <v>181.69306930693068</v>
      </c>
      <c r="Q8" s="294">
        <v>72.974843530472995</v>
      </c>
      <c r="R8" s="9">
        <v>24035</v>
      </c>
      <c r="S8" s="13" t="s">
        <v>79</v>
      </c>
      <c r="T8" s="127">
        <v>401</v>
      </c>
    </row>
    <row r="9" spans="1:26">
      <c r="B9" s="120" t="s">
        <v>304</v>
      </c>
      <c r="C9" s="127" t="s">
        <v>305</v>
      </c>
      <c r="D9" s="268">
        <v>45091</v>
      </c>
      <c r="E9" s="9">
        <v>189000</v>
      </c>
      <c r="F9" s="127" t="s">
        <v>20</v>
      </c>
      <c r="G9" s="9">
        <v>189000</v>
      </c>
      <c r="H9" s="9">
        <v>106000</v>
      </c>
      <c r="I9" s="269">
        <v>56.084656084656082</v>
      </c>
      <c r="J9" s="9">
        <v>212082</v>
      </c>
      <c r="K9" s="9">
        <v>31540</v>
      </c>
      <c r="L9" s="9">
        <v>157460</v>
      </c>
      <c r="M9" s="9">
        <v>193506.96777343799</v>
      </c>
      <c r="N9" s="291">
        <v>0.81371746873920048</v>
      </c>
      <c r="O9" s="292">
        <v>1092</v>
      </c>
      <c r="P9" s="293">
        <v>144.19413919413918</v>
      </c>
      <c r="Q9" s="294">
        <v>7.9941637551592226</v>
      </c>
      <c r="R9" s="9">
        <v>25888</v>
      </c>
      <c r="S9" s="13" t="s">
        <v>79</v>
      </c>
      <c r="T9" s="127">
        <v>401</v>
      </c>
    </row>
    <row r="10" spans="1:26">
      <c r="B10" s="120" t="s">
        <v>306</v>
      </c>
      <c r="C10" s="127" t="s">
        <v>307</v>
      </c>
      <c r="D10" s="268">
        <v>44694</v>
      </c>
      <c r="E10" s="9">
        <v>205000</v>
      </c>
      <c r="F10" s="127" t="s">
        <v>20</v>
      </c>
      <c r="G10" s="9">
        <v>205000</v>
      </c>
      <c r="H10" s="9">
        <v>114200</v>
      </c>
      <c r="I10" s="269">
        <v>55.707317073170735</v>
      </c>
      <c r="J10" s="9">
        <v>228433</v>
      </c>
      <c r="K10" s="9">
        <v>27608</v>
      </c>
      <c r="L10" s="9">
        <v>177392</v>
      </c>
      <c r="M10" s="9">
        <v>215246.515625</v>
      </c>
      <c r="N10" s="291">
        <v>0.82413413051038786</v>
      </c>
      <c r="O10" s="292">
        <v>1872</v>
      </c>
      <c r="P10" s="293">
        <v>94.760683760683762</v>
      </c>
      <c r="Q10" s="294">
        <v>6.9524975780404841</v>
      </c>
      <c r="R10" s="9">
        <v>27608</v>
      </c>
      <c r="S10" s="13" t="s">
        <v>79</v>
      </c>
      <c r="T10" s="127">
        <v>401</v>
      </c>
    </row>
    <row r="11" spans="1:26">
      <c r="B11" s="120" t="s">
        <v>308</v>
      </c>
      <c r="C11" s="127" t="s">
        <v>309</v>
      </c>
      <c r="D11" s="268">
        <v>44834</v>
      </c>
      <c r="E11" s="9">
        <v>226000</v>
      </c>
      <c r="F11" s="127" t="s">
        <v>20</v>
      </c>
      <c r="G11" s="9">
        <v>226000</v>
      </c>
      <c r="H11" s="9">
        <v>113800</v>
      </c>
      <c r="I11" s="269">
        <v>50.353982300884958</v>
      </c>
      <c r="J11" s="9">
        <v>227681</v>
      </c>
      <c r="K11" s="9">
        <v>31972</v>
      </c>
      <c r="L11" s="9">
        <v>194028</v>
      </c>
      <c r="M11" s="9">
        <v>209763.125</v>
      </c>
      <c r="N11" s="291">
        <v>0.92498621957505633</v>
      </c>
      <c r="O11" s="292">
        <v>1291</v>
      </c>
      <c r="P11" s="293">
        <v>150.29279628195198</v>
      </c>
      <c r="Q11" s="294">
        <v>3.132711328426363</v>
      </c>
      <c r="R11" s="9">
        <v>29775</v>
      </c>
      <c r="S11" s="13" t="s">
        <v>79</v>
      </c>
      <c r="T11" s="127">
        <v>401</v>
      </c>
    </row>
    <row r="12" spans="1:26">
      <c r="B12" s="120" t="s">
        <v>310</v>
      </c>
      <c r="C12" s="127" t="s">
        <v>311</v>
      </c>
      <c r="D12" s="268">
        <v>45344</v>
      </c>
      <c r="E12" s="9">
        <v>243000</v>
      </c>
      <c r="F12" s="127" t="s">
        <v>20</v>
      </c>
      <c r="G12" s="9">
        <v>243000</v>
      </c>
      <c r="H12" s="9">
        <v>118400</v>
      </c>
      <c r="I12" s="269">
        <v>48.724279835390952</v>
      </c>
      <c r="J12" s="9">
        <v>236743</v>
      </c>
      <c r="K12" s="9">
        <v>82850</v>
      </c>
      <c r="L12" s="9">
        <v>160150</v>
      </c>
      <c r="M12" s="9">
        <v>164944.265625</v>
      </c>
      <c r="N12" s="291">
        <v>0.9709340266735933</v>
      </c>
      <c r="O12" s="292">
        <v>2184</v>
      </c>
      <c r="P12" s="293">
        <v>73.328754578754584</v>
      </c>
      <c r="Q12" s="294">
        <v>7.7274920382800598</v>
      </c>
      <c r="R12" s="9">
        <v>82850</v>
      </c>
      <c r="S12" s="13" t="s">
        <v>79</v>
      </c>
      <c r="T12" s="127">
        <v>401</v>
      </c>
    </row>
    <row r="13" spans="1:26">
      <c r="B13" s="120" t="s">
        <v>312</v>
      </c>
      <c r="C13" s="127" t="s">
        <v>313</v>
      </c>
      <c r="D13" s="268">
        <v>44803</v>
      </c>
      <c r="E13" s="9">
        <v>165000</v>
      </c>
      <c r="F13" s="127" t="s">
        <v>20</v>
      </c>
      <c r="G13" s="9">
        <v>165000</v>
      </c>
      <c r="H13" s="9">
        <v>72300</v>
      </c>
      <c r="I13" s="269">
        <v>43.81818181818182</v>
      </c>
      <c r="J13" s="9">
        <v>144600</v>
      </c>
      <c r="K13" s="9">
        <v>9853</v>
      </c>
      <c r="L13" s="9">
        <v>155147</v>
      </c>
      <c r="M13" s="9">
        <v>144423.359375</v>
      </c>
      <c r="N13" s="291">
        <v>1.0742514276873709</v>
      </c>
      <c r="O13" s="292">
        <v>1280</v>
      </c>
      <c r="P13" s="293">
        <v>121.20859375000001</v>
      </c>
      <c r="Q13" s="294">
        <v>18.059232139657823</v>
      </c>
      <c r="R13" s="9">
        <v>9853</v>
      </c>
      <c r="S13" s="13" t="s">
        <v>79</v>
      </c>
      <c r="T13" s="127">
        <v>401</v>
      </c>
    </row>
    <row r="14" spans="1:26">
      <c r="B14" s="120" t="s">
        <v>314</v>
      </c>
      <c r="C14" s="127" t="s">
        <v>315</v>
      </c>
      <c r="D14" s="268">
        <v>45189</v>
      </c>
      <c r="E14" s="9">
        <v>95000</v>
      </c>
      <c r="F14" s="127" t="s">
        <v>20</v>
      </c>
      <c r="G14" s="9">
        <v>95000</v>
      </c>
      <c r="H14" s="9">
        <v>53300</v>
      </c>
      <c r="I14" s="269">
        <v>56.105263157894733</v>
      </c>
      <c r="J14" s="9">
        <v>106672</v>
      </c>
      <c r="K14" s="9">
        <v>16214</v>
      </c>
      <c r="L14" s="9">
        <v>78786</v>
      </c>
      <c r="M14" s="9">
        <v>96953.9140625</v>
      </c>
      <c r="N14" s="291">
        <v>0.81261288687336231</v>
      </c>
      <c r="O14" s="292">
        <v>1240</v>
      </c>
      <c r="P14" s="293">
        <v>63.53709677419355</v>
      </c>
      <c r="Q14" s="294">
        <v>8.1046219417430407</v>
      </c>
      <c r="R14" s="9">
        <v>15060</v>
      </c>
      <c r="S14" s="13" t="s">
        <v>79</v>
      </c>
      <c r="T14" s="127">
        <v>401</v>
      </c>
    </row>
    <row r="15" spans="1:26">
      <c r="B15" s="120" t="s">
        <v>316</v>
      </c>
      <c r="C15" s="127" t="s">
        <v>317</v>
      </c>
      <c r="D15" s="268">
        <v>45189</v>
      </c>
      <c r="E15" s="9">
        <v>315000</v>
      </c>
      <c r="F15" s="127" t="s">
        <v>20</v>
      </c>
      <c r="G15" s="9">
        <v>315000</v>
      </c>
      <c r="H15" s="9">
        <v>161900</v>
      </c>
      <c r="I15" s="269">
        <v>51.396825396825399</v>
      </c>
      <c r="J15" s="9">
        <v>323728</v>
      </c>
      <c r="K15" s="9">
        <v>53657</v>
      </c>
      <c r="L15" s="9">
        <v>261343</v>
      </c>
      <c r="M15" s="9">
        <v>326567.125</v>
      </c>
      <c r="N15" s="291">
        <v>0.80027345067266031</v>
      </c>
      <c r="O15" s="292">
        <v>2211</v>
      </c>
      <c r="P15" s="293">
        <v>118.20126639529624</v>
      </c>
      <c r="Q15" s="294">
        <v>9.3385655618132386</v>
      </c>
      <c r="R15" s="9">
        <v>34598</v>
      </c>
      <c r="S15" s="13" t="s">
        <v>79</v>
      </c>
      <c r="T15" s="127">
        <v>401</v>
      </c>
    </row>
    <row r="16" spans="1:26">
      <c r="B16" s="307"/>
      <c r="C16" s="263"/>
      <c r="D16" s="264" t="s">
        <v>74</v>
      </c>
      <c r="E16" s="265">
        <v>2809200</v>
      </c>
      <c r="F16" s="263"/>
      <c r="G16" s="265">
        <v>2809200</v>
      </c>
      <c r="H16" s="265">
        <v>1445500</v>
      </c>
      <c r="I16" s="266"/>
      <c r="J16" s="265">
        <v>2890956</v>
      </c>
      <c r="K16" s="265"/>
      <c r="L16" s="265">
        <v>2432959</v>
      </c>
      <c r="M16" s="265">
        <v>2785553.100585938</v>
      </c>
      <c r="N16" s="295"/>
      <c r="O16" s="296"/>
      <c r="P16" s="297">
        <v>120.62983365601441</v>
      </c>
      <c r="Q16" s="298">
        <v>2.0238671588531987</v>
      </c>
      <c r="R16" s="265"/>
      <c r="S16" s="263"/>
      <c r="T16" s="263"/>
    </row>
    <row r="17" spans="2:20">
      <c r="B17" s="263"/>
      <c r="C17" s="263"/>
      <c r="D17" s="264"/>
      <c r="E17" s="265"/>
      <c r="F17" s="263"/>
      <c r="G17" s="265"/>
      <c r="H17" s="265" t="s">
        <v>75</v>
      </c>
      <c r="I17" s="266">
        <v>51.455930514025347</v>
      </c>
      <c r="J17" s="265"/>
      <c r="K17" s="265"/>
      <c r="L17" s="265"/>
      <c r="M17" s="270" t="s">
        <v>285</v>
      </c>
      <c r="N17" s="299">
        <v>0.87342043470226072</v>
      </c>
      <c r="O17" s="306" t="s">
        <v>126</v>
      </c>
      <c r="P17" s="297" t="s">
        <v>286</v>
      </c>
      <c r="Q17" s="300">
        <v>0.12935842102494555</v>
      </c>
      <c r="R17" s="263"/>
      <c r="S17" s="264"/>
      <c r="T17" s="263"/>
    </row>
    <row r="18" spans="2:20">
      <c r="F18" s="263"/>
      <c r="G18" s="265"/>
      <c r="H18" s="265" t="s">
        <v>77</v>
      </c>
      <c r="I18" s="266">
        <v>5.3232239812487094</v>
      </c>
      <c r="J18" s="265"/>
      <c r="K18" s="265"/>
      <c r="L18" s="265"/>
      <c r="M18" s="265" t="s">
        <v>287</v>
      </c>
      <c r="N18" s="295">
        <v>0.8936591062907927</v>
      </c>
      <c r="O18" s="296"/>
      <c r="P18" s="297" t="s">
        <v>288</v>
      </c>
      <c r="Q18" s="298">
        <v>13.98102717150579</v>
      </c>
      <c r="R18" s="298" t="s">
        <v>289</v>
      </c>
      <c r="S18" s="263">
        <v>15.644698378932453</v>
      </c>
      <c r="T18" s="26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FDCC-7759-4EDF-AB21-69C887255CBB}">
  <dimension ref="A1:AH12"/>
  <sheetViews>
    <sheetView workbookViewId="0">
      <selection sqref="A1:A2"/>
    </sheetView>
  </sheetViews>
  <sheetFormatPr defaultColWidth="20.77734375" defaultRowHeight="14.4"/>
  <cols>
    <col min="1" max="1" width="38.21875" customWidth="1"/>
  </cols>
  <sheetData>
    <row r="1" spans="1:34" ht="17.399999999999999">
      <c r="A1" s="18" t="s">
        <v>82</v>
      </c>
      <c r="B1" s="301" t="s">
        <v>0</v>
      </c>
      <c r="C1" s="14" t="s">
        <v>1</v>
      </c>
      <c r="D1" s="15" t="s">
        <v>2</v>
      </c>
      <c r="E1" s="16" t="s">
        <v>3</v>
      </c>
      <c r="F1" s="14" t="s">
        <v>4</v>
      </c>
      <c r="G1" s="16" t="s">
        <v>5</v>
      </c>
      <c r="H1" s="16" t="s">
        <v>6</v>
      </c>
      <c r="I1" s="221" t="s">
        <v>7</v>
      </c>
      <c r="J1" s="16" t="s">
        <v>8</v>
      </c>
      <c r="K1" s="16" t="s">
        <v>246</v>
      </c>
      <c r="L1" s="16" t="s">
        <v>247</v>
      </c>
      <c r="M1" s="16" t="s">
        <v>248</v>
      </c>
      <c r="N1" s="302" t="s">
        <v>249</v>
      </c>
      <c r="O1" s="303" t="s">
        <v>250</v>
      </c>
      <c r="P1" s="304" t="s">
        <v>251</v>
      </c>
      <c r="Q1" s="305" t="s">
        <v>252</v>
      </c>
      <c r="R1" s="16" t="s">
        <v>253</v>
      </c>
      <c r="S1" s="14" t="s">
        <v>16</v>
      </c>
      <c r="T1" s="14" t="s">
        <v>254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7.399999999999999">
      <c r="A2" s="18" t="s">
        <v>255</v>
      </c>
      <c r="B2" s="120" t="s">
        <v>336</v>
      </c>
      <c r="C2" s="127" t="s">
        <v>318</v>
      </c>
      <c r="D2" s="268">
        <v>45225</v>
      </c>
      <c r="E2" s="9">
        <v>100000</v>
      </c>
      <c r="F2" s="127" t="s">
        <v>319</v>
      </c>
      <c r="G2" s="9">
        <v>100000</v>
      </c>
      <c r="H2" s="9">
        <v>56100</v>
      </c>
      <c r="I2" s="269">
        <v>56.100000000000009</v>
      </c>
      <c r="J2" s="9">
        <v>112113</v>
      </c>
      <c r="K2" s="9">
        <v>27090</v>
      </c>
      <c r="L2" s="9">
        <v>72910</v>
      </c>
      <c r="M2" s="9">
        <v>94891.7421875</v>
      </c>
      <c r="N2" s="291">
        <v>0.76834926116051816</v>
      </c>
      <c r="O2" s="292">
        <v>1104</v>
      </c>
      <c r="P2" s="293">
        <v>66.041666666666671</v>
      </c>
      <c r="Q2" s="294">
        <v>15.430813215503624</v>
      </c>
      <c r="R2" s="9">
        <v>27090</v>
      </c>
      <c r="S2" s="127"/>
      <c r="T2" s="127">
        <v>401</v>
      </c>
    </row>
    <row r="3" spans="1:34" ht="15.6">
      <c r="A3" s="96" t="s">
        <v>320</v>
      </c>
      <c r="B3" s="120" t="s">
        <v>321</v>
      </c>
      <c r="C3" s="127" t="s">
        <v>322</v>
      </c>
      <c r="D3" s="268">
        <v>45345</v>
      </c>
      <c r="E3" s="9">
        <v>82500</v>
      </c>
      <c r="F3" s="127" t="s">
        <v>20</v>
      </c>
      <c r="G3" s="9">
        <v>82500</v>
      </c>
      <c r="H3" s="9">
        <v>43100</v>
      </c>
      <c r="I3" s="269">
        <v>52.242424242424249</v>
      </c>
      <c r="J3" s="9">
        <v>86284</v>
      </c>
      <c r="K3" s="9">
        <v>28255</v>
      </c>
      <c r="L3" s="9">
        <v>54245</v>
      </c>
      <c r="M3" s="9">
        <v>64764.5078125</v>
      </c>
      <c r="N3" s="291">
        <v>0.83757295210279259</v>
      </c>
      <c r="O3" s="292">
        <v>1388</v>
      </c>
      <c r="P3" s="293">
        <v>39.081412103746395</v>
      </c>
      <c r="Q3" s="294">
        <v>8.508444121276181</v>
      </c>
      <c r="R3" s="9">
        <v>25815</v>
      </c>
      <c r="S3" s="127"/>
      <c r="T3" s="127">
        <v>401</v>
      </c>
    </row>
    <row r="4" spans="1:34" ht="15.6">
      <c r="A4" s="96" t="s">
        <v>260</v>
      </c>
      <c r="B4" s="120" t="s">
        <v>323</v>
      </c>
      <c r="C4" s="127" t="s">
        <v>324</v>
      </c>
      <c r="D4" s="268">
        <v>45260</v>
      </c>
      <c r="E4" s="9">
        <v>234900</v>
      </c>
      <c r="F4" s="127" t="s">
        <v>20</v>
      </c>
      <c r="G4" s="9">
        <v>234900</v>
      </c>
      <c r="H4" s="9">
        <v>120300</v>
      </c>
      <c r="I4" s="269">
        <v>51.213282247765001</v>
      </c>
      <c r="J4" s="9">
        <v>240563</v>
      </c>
      <c r="K4" s="9">
        <v>40535</v>
      </c>
      <c r="L4" s="9">
        <v>194365</v>
      </c>
      <c r="M4" s="9">
        <v>223245.53125</v>
      </c>
      <c r="N4" s="291">
        <v>0.87063332874664201</v>
      </c>
      <c r="O4" s="292">
        <v>2456</v>
      </c>
      <c r="P4" s="293">
        <v>79.138843648208464</v>
      </c>
      <c r="Q4" s="294">
        <v>5.2024064568912394</v>
      </c>
      <c r="R4" s="9">
        <v>31669</v>
      </c>
      <c r="S4" s="127"/>
      <c r="T4" s="127">
        <v>401</v>
      </c>
    </row>
    <row r="5" spans="1:34" ht="15.6">
      <c r="A5" s="96" t="s">
        <v>325</v>
      </c>
      <c r="B5" s="120" t="s">
        <v>326</v>
      </c>
      <c r="C5" s="127" t="s">
        <v>327</v>
      </c>
      <c r="D5" s="268">
        <v>44803</v>
      </c>
      <c r="E5" s="9">
        <v>190000</v>
      </c>
      <c r="F5" s="127" t="s">
        <v>20</v>
      </c>
      <c r="G5" s="9">
        <v>190000</v>
      </c>
      <c r="H5" s="9">
        <v>77500</v>
      </c>
      <c r="I5" s="269">
        <v>40.789473684210527</v>
      </c>
      <c r="J5" s="9">
        <v>155072</v>
      </c>
      <c r="K5" s="9">
        <v>26447</v>
      </c>
      <c r="L5" s="9">
        <v>163553</v>
      </c>
      <c r="M5" s="9">
        <v>143554.6875</v>
      </c>
      <c r="N5" s="291">
        <v>1.1393079727891156</v>
      </c>
      <c r="O5" s="292">
        <v>1080</v>
      </c>
      <c r="P5" s="293">
        <v>151.43796296296296</v>
      </c>
      <c r="Q5" s="294">
        <v>21.665057947356114</v>
      </c>
      <c r="R5" s="9">
        <v>19078</v>
      </c>
      <c r="S5" s="127"/>
      <c r="T5" s="127">
        <v>401</v>
      </c>
    </row>
    <row r="6" spans="1:34">
      <c r="B6" s="120" t="s">
        <v>328</v>
      </c>
      <c r="C6" s="127" t="s">
        <v>329</v>
      </c>
      <c r="D6" s="268">
        <v>45146</v>
      </c>
      <c r="E6" s="9">
        <v>200000</v>
      </c>
      <c r="F6" s="127" t="s">
        <v>20</v>
      </c>
      <c r="G6" s="9">
        <v>200000</v>
      </c>
      <c r="H6" s="9">
        <v>103000</v>
      </c>
      <c r="I6" s="269">
        <v>51.5</v>
      </c>
      <c r="J6" s="9">
        <v>205955</v>
      </c>
      <c r="K6" s="9">
        <v>58699</v>
      </c>
      <c r="L6" s="9">
        <v>141301</v>
      </c>
      <c r="M6" s="9">
        <v>164348.21875</v>
      </c>
      <c r="N6" s="291">
        <v>0.85976593524838552</v>
      </c>
      <c r="O6" s="292">
        <v>1220</v>
      </c>
      <c r="P6" s="293">
        <v>115.82049180327868</v>
      </c>
      <c r="Q6" s="294">
        <v>6.2891458067168893</v>
      </c>
      <c r="R6" s="9">
        <v>43145</v>
      </c>
      <c r="S6" s="127"/>
      <c r="T6" s="127">
        <v>401</v>
      </c>
    </row>
    <row r="7" spans="1:34">
      <c r="B7" s="120" t="s">
        <v>330</v>
      </c>
      <c r="C7" s="127" t="s">
        <v>331</v>
      </c>
      <c r="D7" s="268">
        <v>44866</v>
      </c>
      <c r="E7" s="9">
        <v>214900</v>
      </c>
      <c r="F7" s="127" t="s">
        <v>20</v>
      </c>
      <c r="G7" s="9">
        <v>214900</v>
      </c>
      <c r="H7" s="9">
        <v>101600</v>
      </c>
      <c r="I7" s="269">
        <v>47.277803629595162</v>
      </c>
      <c r="J7" s="9">
        <v>203172</v>
      </c>
      <c r="K7" s="9">
        <v>29739</v>
      </c>
      <c r="L7" s="9">
        <v>185161</v>
      </c>
      <c r="M7" s="9">
        <v>193563.609375</v>
      </c>
      <c r="N7" s="291">
        <v>0.95658993236315804</v>
      </c>
      <c r="O7" s="292">
        <v>1460</v>
      </c>
      <c r="P7" s="293">
        <v>126.82260273972602</v>
      </c>
      <c r="Q7" s="294">
        <v>3.3932539047603627</v>
      </c>
      <c r="R7" s="9">
        <v>25474</v>
      </c>
      <c r="S7" s="127"/>
      <c r="T7" s="127">
        <v>401</v>
      </c>
    </row>
    <row r="8" spans="1:34">
      <c r="B8" s="120" t="s">
        <v>332</v>
      </c>
      <c r="C8" s="127" t="s">
        <v>333</v>
      </c>
      <c r="D8" s="268">
        <v>44869</v>
      </c>
      <c r="E8" s="9">
        <v>265000</v>
      </c>
      <c r="F8" s="127" t="s">
        <v>20</v>
      </c>
      <c r="G8" s="9">
        <v>265000</v>
      </c>
      <c r="H8" s="9">
        <v>111200</v>
      </c>
      <c r="I8" s="269">
        <v>41.962264150943398</v>
      </c>
      <c r="J8" s="9">
        <v>222444</v>
      </c>
      <c r="K8" s="9">
        <v>32840</v>
      </c>
      <c r="L8" s="9">
        <v>232160</v>
      </c>
      <c r="M8" s="9">
        <v>211611.609375</v>
      </c>
      <c r="N8" s="291">
        <v>1.0971042689278256</v>
      </c>
      <c r="O8" s="292">
        <v>1280</v>
      </c>
      <c r="P8" s="293">
        <v>181.375</v>
      </c>
      <c r="Q8" s="294">
        <v>17.444687561227123</v>
      </c>
      <c r="R8" s="9">
        <v>26550</v>
      </c>
      <c r="S8" s="127"/>
      <c r="T8" s="127">
        <v>401</v>
      </c>
    </row>
    <row r="9" spans="1:34">
      <c r="B9" s="120" t="s">
        <v>334</v>
      </c>
      <c r="C9" s="127" t="s">
        <v>335</v>
      </c>
      <c r="D9" s="268">
        <v>45175</v>
      </c>
      <c r="E9" s="9">
        <v>200000</v>
      </c>
      <c r="F9" s="127" t="s">
        <v>20</v>
      </c>
      <c r="G9" s="9">
        <v>200000</v>
      </c>
      <c r="H9" s="9">
        <v>104700</v>
      </c>
      <c r="I9" s="269">
        <v>52.349999999999994</v>
      </c>
      <c r="J9" s="9">
        <v>209304</v>
      </c>
      <c r="K9" s="9">
        <v>20118</v>
      </c>
      <c r="L9" s="9">
        <v>179882</v>
      </c>
      <c r="M9" s="9">
        <v>211145.09375</v>
      </c>
      <c r="N9" s="291">
        <v>0.85193549518599698</v>
      </c>
      <c r="O9" s="292">
        <v>2304</v>
      </c>
      <c r="P9" s="293">
        <v>78.073784722222229</v>
      </c>
      <c r="Q9" s="294">
        <v>7.0721898129557426</v>
      </c>
      <c r="R9" s="9">
        <v>17868</v>
      </c>
      <c r="S9" s="127"/>
      <c r="T9" s="127">
        <v>401</v>
      </c>
    </row>
    <row r="10" spans="1:34">
      <c r="B10" s="263"/>
      <c r="C10" s="263"/>
      <c r="D10" s="264" t="s">
        <v>74</v>
      </c>
      <c r="E10" s="265">
        <v>1487300</v>
      </c>
      <c r="F10" s="263"/>
      <c r="G10" s="265">
        <v>1487300</v>
      </c>
      <c r="H10" s="265">
        <v>717500</v>
      </c>
      <c r="I10" s="266"/>
      <c r="J10" s="265">
        <v>1434907</v>
      </c>
      <c r="K10" s="265"/>
      <c r="L10" s="265">
        <v>1223577</v>
      </c>
      <c r="M10" s="265">
        <v>1307125</v>
      </c>
      <c r="N10" s="295"/>
      <c r="O10" s="296"/>
      <c r="P10" s="297">
        <v>104.72397058085141</v>
      </c>
      <c r="Q10" s="298">
        <v>1.3425230764009477</v>
      </c>
      <c r="R10" s="265"/>
      <c r="S10" s="263"/>
      <c r="T10" s="263"/>
    </row>
    <row r="11" spans="1:34">
      <c r="B11" s="263"/>
      <c r="C11" s="263"/>
      <c r="D11" s="264"/>
      <c r="E11" s="265"/>
      <c r="F11" s="263"/>
      <c r="G11" s="265"/>
      <c r="H11" s="265" t="s">
        <v>75</v>
      </c>
      <c r="I11" s="266">
        <v>48.241780407449738</v>
      </c>
      <c r="J11" s="265"/>
      <c r="K11" s="265"/>
      <c r="L11" s="265"/>
      <c r="M11" s="270" t="s">
        <v>285</v>
      </c>
      <c r="N11" s="299">
        <v>0.93608262407956389</v>
      </c>
      <c r="O11" s="296"/>
      <c r="P11" s="297" t="s">
        <v>286</v>
      </c>
      <c r="Q11" s="300">
        <v>0.13160242651699394</v>
      </c>
      <c r="R11" s="263"/>
      <c r="S11" s="264"/>
      <c r="T11" s="263"/>
    </row>
    <row r="12" spans="1:34">
      <c r="B12" s="127"/>
      <c r="C12" s="127"/>
      <c r="D12" s="268"/>
      <c r="E12" s="265"/>
      <c r="F12" s="263"/>
      <c r="G12" s="265"/>
      <c r="H12" s="265" t="s">
        <v>77</v>
      </c>
      <c r="I12" s="266">
        <v>5.3844401458703386</v>
      </c>
      <c r="J12" s="265"/>
      <c r="K12" s="265"/>
      <c r="L12" s="265"/>
      <c r="M12" s="265" t="s">
        <v>287</v>
      </c>
      <c r="N12" s="295">
        <v>0.92265739331555441</v>
      </c>
      <c r="O12" s="296"/>
      <c r="P12" s="297" t="s">
        <v>288</v>
      </c>
      <c r="Q12" s="298">
        <v>10.625749853335909</v>
      </c>
      <c r="R12" s="298" t="s">
        <v>289</v>
      </c>
      <c r="S12" s="263">
        <v>11.516463131729155</v>
      </c>
      <c r="T12" s="26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7839-A8E1-49DE-B125-DC026E3583B0}">
  <dimension ref="A1:AT11"/>
  <sheetViews>
    <sheetView topLeftCell="F1" workbookViewId="0">
      <selection activeCell="A6" sqref="A6"/>
    </sheetView>
  </sheetViews>
  <sheetFormatPr defaultColWidth="20.109375" defaultRowHeight="14.4"/>
  <cols>
    <col min="1" max="1" width="26.88671875" customWidth="1"/>
    <col min="3" max="3" width="26.77734375" customWidth="1"/>
    <col min="6" max="6" width="33.88671875" customWidth="1"/>
    <col min="21" max="21" width="22.6640625" customWidth="1"/>
  </cols>
  <sheetData>
    <row r="1" spans="1:46" ht="17.399999999999999">
      <c r="A1" s="18" t="s">
        <v>82</v>
      </c>
      <c r="B1" s="301" t="s">
        <v>0</v>
      </c>
      <c r="C1" s="14" t="s">
        <v>1</v>
      </c>
      <c r="D1" s="15" t="s">
        <v>2</v>
      </c>
      <c r="E1" s="16" t="s">
        <v>3</v>
      </c>
      <c r="F1" s="14" t="s">
        <v>4</v>
      </c>
      <c r="G1" s="16" t="s">
        <v>5</v>
      </c>
      <c r="H1" s="16" t="s">
        <v>6</v>
      </c>
      <c r="I1" s="221" t="s">
        <v>7</v>
      </c>
      <c r="J1" s="16" t="s">
        <v>8</v>
      </c>
      <c r="K1" s="16" t="s">
        <v>246</v>
      </c>
      <c r="L1" s="16" t="s">
        <v>247</v>
      </c>
      <c r="M1" s="16" t="s">
        <v>248</v>
      </c>
      <c r="N1" s="302" t="s">
        <v>249</v>
      </c>
      <c r="O1" s="303" t="s">
        <v>250</v>
      </c>
      <c r="P1" s="304" t="s">
        <v>251</v>
      </c>
      <c r="Q1" s="305" t="s">
        <v>252</v>
      </c>
      <c r="R1" s="16" t="s">
        <v>253</v>
      </c>
      <c r="S1" s="14" t="s">
        <v>16</v>
      </c>
      <c r="T1" s="14" t="s">
        <v>254</v>
      </c>
      <c r="U1" s="14" t="s">
        <v>18</v>
      </c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7.399999999999999">
      <c r="A2" s="18" t="s">
        <v>255</v>
      </c>
      <c r="B2" s="120" t="s">
        <v>213</v>
      </c>
      <c r="C2" s="127" t="s">
        <v>214</v>
      </c>
      <c r="D2" s="268">
        <v>44943</v>
      </c>
      <c r="E2" s="9">
        <v>150000</v>
      </c>
      <c r="F2" s="127" t="s">
        <v>20</v>
      </c>
      <c r="G2" s="9">
        <v>150000</v>
      </c>
      <c r="H2" s="9">
        <v>78100</v>
      </c>
      <c r="I2" s="269">
        <v>52.06666666666667</v>
      </c>
      <c r="J2" s="9">
        <v>156133</v>
      </c>
      <c r="K2" s="9">
        <v>47948</v>
      </c>
      <c r="L2" s="9">
        <v>102052</v>
      </c>
      <c r="M2" s="9">
        <v>108510.53125</v>
      </c>
      <c r="N2" s="291">
        <v>0.94048014348837683</v>
      </c>
      <c r="O2" s="292">
        <v>870</v>
      </c>
      <c r="P2" s="293">
        <v>117.30114942528736</v>
      </c>
      <c r="Q2" s="294">
        <v>6.0981226363208236</v>
      </c>
      <c r="R2" s="9">
        <v>38900</v>
      </c>
      <c r="S2" s="13" t="s">
        <v>79</v>
      </c>
      <c r="T2" s="127">
        <v>401</v>
      </c>
      <c r="U2" s="127" t="s">
        <v>215</v>
      </c>
    </row>
    <row r="3" spans="1:46">
      <c r="A3" s="308" t="s">
        <v>342</v>
      </c>
      <c r="B3" s="120" t="s">
        <v>228</v>
      </c>
      <c r="C3" s="127" t="s">
        <v>229</v>
      </c>
      <c r="D3" s="268">
        <v>44748</v>
      </c>
      <c r="E3" s="9">
        <v>182600</v>
      </c>
      <c r="F3" s="127" t="s">
        <v>20</v>
      </c>
      <c r="G3" s="9">
        <v>182600</v>
      </c>
      <c r="H3" s="9">
        <v>82500</v>
      </c>
      <c r="I3" s="269">
        <v>45.180722891566269</v>
      </c>
      <c r="J3" s="9">
        <v>165060</v>
      </c>
      <c r="K3" s="9">
        <v>62483</v>
      </c>
      <c r="L3" s="9">
        <v>120117</v>
      </c>
      <c r="M3" s="9">
        <v>102885.65625</v>
      </c>
      <c r="N3" s="291">
        <v>1.1674805252554337</v>
      </c>
      <c r="O3" s="292">
        <v>910</v>
      </c>
      <c r="P3" s="293">
        <v>131.99670329670329</v>
      </c>
      <c r="Q3" s="294">
        <v>28.798160813026506</v>
      </c>
      <c r="R3" s="9">
        <v>61073</v>
      </c>
      <c r="S3" s="13" t="s">
        <v>79</v>
      </c>
      <c r="T3" s="127">
        <v>401</v>
      </c>
      <c r="U3" s="127" t="s">
        <v>215</v>
      </c>
    </row>
    <row r="4" spans="1:46">
      <c r="B4" s="120" t="s">
        <v>337</v>
      </c>
      <c r="C4" s="127" t="s">
        <v>338</v>
      </c>
      <c r="D4" s="268">
        <v>45002</v>
      </c>
      <c r="E4" s="9">
        <v>300000</v>
      </c>
      <c r="F4" s="127" t="s">
        <v>20</v>
      </c>
      <c r="G4" s="9">
        <v>300000</v>
      </c>
      <c r="H4" s="9">
        <v>164000</v>
      </c>
      <c r="I4" s="269">
        <v>54.666666666666664</v>
      </c>
      <c r="J4" s="9">
        <v>327903</v>
      </c>
      <c r="K4" s="9">
        <v>54399</v>
      </c>
      <c r="L4" s="9">
        <v>245601</v>
      </c>
      <c r="M4" s="9">
        <v>274326.96875</v>
      </c>
      <c r="N4" s="291">
        <v>0.89528565535903037</v>
      </c>
      <c r="O4" s="292">
        <v>1568</v>
      </c>
      <c r="P4" s="293">
        <v>156.63329081632654</v>
      </c>
      <c r="Q4" s="294">
        <v>1.5786738233861786</v>
      </c>
      <c r="R4" s="9">
        <v>47500</v>
      </c>
      <c r="S4" s="13" t="s">
        <v>79</v>
      </c>
      <c r="T4" s="127">
        <v>401</v>
      </c>
      <c r="U4" s="127" t="s">
        <v>191</v>
      </c>
    </row>
    <row r="5" spans="1:46">
      <c r="B5" s="120" t="s">
        <v>339</v>
      </c>
      <c r="C5" s="127" t="s">
        <v>340</v>
      </c>
      <c r="D5" s="268">
        <v>44750</v>
      </c>
      <c r="E5" s="9">
        <v>152000</v>
      </c>
      <c r="F5" s="127" t="s">
        <v>264</v>
      </c>
      <c r="G5" s="9">
        <v>152000</v>
      </c>
      <c r="H5" s="9">
        <v>88100</v>
      </c>
      <c r="I5" s="269">
        <v>57.960526315789473</v>
      </c>
      <c r="J5" s="9">
        <v>241680</v>
      </c>
      <c r="K5" s="9">
        <v>98854</v>
      </c>
      <c r="L5" s="9">
        <v>53146</v>
      </c>
      <c r="M5" s="9">
        <v>77558.6796875</v>
      </c>
      <c r="N5" s="291">
        <v>0.68523600729326817</v>
      </c>
      <c r="O5" s="292">
        <v>1080</v>
      </c>
      <c r="P5" s="293">
        <v>49.209259259259262</v>
      </c>
      <c r="Q5" s="294">
        <v>19.426290983190043</v>
      </c>
      <c r="R5" s="9">
        <v>97100</v>
      </c>
      <c r="S5" s="12" t="s">
        <v>341</v>
      </c>
      <c r="T5" s="127">
        <v>401</v>
      </c>
      <c r="U5" s="127" t="s">
        <v>191</v>
      </c>
    </row>
    <row r="6" spans="1:46">
      <c r="B6" s="120" t="s">
        <v>339</v>
      </c>
      <c r="C6" s="127" t="s">
        <v>340</v>
      </c>
      <c r="D6" s="268">
        <v>45133</v>
      </c>
      <c r="E6" s="9">
        <v>159000</v>
      </c>
      <c r="F6" s="127" t="s">
        <v>264</v>
      </c>
      <c r="G6" s="9">
        <v>159000</v>
      </c>
      <c r="H6" s="9">
        <v>88100</v>
      </c>
      <c r="I6" s="269">
        <v>55.408805031446541</v>
      </c>
      <c r="J6" s="9">
        <v>176180</v>
      </c>
      <c r="K6" s="9">
        <v>98854</v>
      </c>
      <c r="L6" s="9">
        <v>60146</v>
      </c>
      <c r="M6" s="9">
        <v>77558.6796875</v>
      </c>
      <c r="N6" s="291">
        <v>0.77549025128252191</v>
      </c>
      <c r="O6" s="292">
        <v>1080</v>
      </c>
      <c r="P6" s="293">
        <v>55.690740740740743</v>
      </c>
      <c r="Q6" s="294">
        <v>10.400866584264667</v>
      </c>
      <c r="R6" s="9">
        <v>97100</v>
      </c>
      <c r="S6" s="12" t="s">
        <v>341</v>
      </c>
      <c r="T6" s="127">
        <v>401</v>
      </c>
      <c r="U6" s="127" t="s">
        <v>191</v>
      </c>
    </row>
    <row r="7" spans="1:46">
      <c r="B7" s="120" t="s">
        <v>210</v>
      </c>
      <c r="C7" s="127" t="s">
        <v>211</v>
      </c>
      <c r="D7" s="268">
        <v>45191</v>
      </c>
      <c r="E7" s="9">
        <v>131000</v>
      </c>
      <c r="F7" s="127" t="s">
        <v>20</v>
      </c>
      <c r="G7" s="9">
        <v>131000</v>
      </c>
      <c r="H7" s="9">
        <v>69100</v>
      </c>
      <c r="I7" s="269">
        <v>52.748091603053439</v>
      </c>
      <c r="J7" s="9">
        <v>138296</v>
      </c>
      <c r="K7" s="9">
        <v>101418</v>
      </c>
      <c r="L7" s="9">
        <v>29582</v>
      </c>
      <c r="M7" s="9">
        <v>36988.96875</v>
      </c>
      <c r="N7" s="291">
        <v>0.79975195307384717</v>
      </c>
      <c r="O7" s="292">
        <v>375</v>
      </c>
      <c r="P7" s="293">
        <v>78.885333333333335</v>
      </c>
      <c r="Q7" s="294">
        <v>7.9746964051321427</v>
      </c>
      <c r="R7" s="9">
        <v>79525</v>
      </c>
      <c r="S7" s="13" t="s">
        <v>79</v>
      </c>
      <c r="T7" s="127">
        <v>401</v>
      </c>
      <c r="U7" s="127" t="s">
        <v>209</v>
      </c>
    </row>
    <row r="8" spans="1:46">
      <c r="B8" s="120" t="s">
        <v>204</v>
      </c>
      <c r="C8" s="127" t="s">
        <v>205</v>
      </c>
      <c r="D8" s="268">
        <v>45093</v>
      </c>
      <c r="E8" s="9">
        <v>170000</v>
      </c>
      <c r="F8" s="127" t="s">
        <v>20</v>
      </c>
      <c r="G8" s="9">
        <v>170000</v>
      </c>
      <c r="H8" s="9">
        <v>90400</v>
      </c>
      <c r="I8" s="269">
        <v>53.17647058823529</v>
      </c>
      <c r="J8" s="9">
        <v>180876</v>
      </c>
      <c r="K8" s="9">
        <v>76845</v>
      </c>
      <c r="L8" s="9">
        <v>93155</v>
      </c>
      <c r="M8" s="9">
        <v>104344.03125</v>
      </c>
      <c r="N8" s="291">
        <v>0.89276788412370256</v>
      </c>
      <c r="O8" s="292">
        <v>2560</v>
      </c>
      <c r="P8" s="293">
        <v>36.388671875</v>
      </c>
      <c r="Q8" s="294">
        <v>1.3268966998533971</v>
      </c>
      <c r="R8" s="9">
        <v>76845</v>
      </c>
      <c r="S8" s="13" t="s">
        <v>79</v>
      </c>
      <c r="T8" s="127">
        <v>401</v>
      </c>
      <c r="U8" s="127" t="s">
        <v>200</v>
      </c>
    </row>
    <row r="9" spans="1:46">
      <c r="B9" s="263"/>
      <c r="C9" s="263"/>
      <c r="D9" s="264" t="s">
        <v>74</v>
      </c>
      <c r="E9" s="265">
        <v>1244600</v>
      </c>
      <c r="F9" s="263"/>
      <c r="G9" s="265">
        <v>1244600</v>
      </c>
      <c r="H9" s="265">
        <v>660300</v>
      </c>
      <c r="I9" s="266"/>
      <c r="J9" s="265">
        <v>1386128</v>
      </c>
      <c r="K9" s="265"/>
      <c r="L9" s="265">
        <v>703799</v>
      </c>
      <c r="M9" s="265">
        <v>782173.515625</v>
      </c>
      <c r="N9" s="295"/>
      <c r="O9" s="296"/>
      <c r="P9" s="297">
        <v>89.443592678092941</v>
      </c>
      <c r="Q9" s="298">
        <v>2.0300150397113303</v>
      </c>
      <c r="R9" s="265"/>
      <c r="S9" s="265"/>
      <c r="T9" s="263"/>
      <c r="U9" s="263"/>
    </row>
    <row r="10" spans="1:46">
      <c r="B10" s="263"/>
      <c r="C10" s="263"/>
      <c r="D10" s="264"/>
      <c r="E10" s="265"/>
      <c r="F10" s="263"/>
      <c r="G10" s="265"/>
      <c r="H10" s="265" t="s">
        <v>75</v>
      </c>
      <c r="I10" s="266">
        <v>53.05318977984895</v>
      </c>
      <c r="J10" s="265"/>
      <c r="K10" s="265"/>
      <c r="L10" s="265"/>
      <c r="M10" s="270" t="s">
        <v>285</v>
      </c>
      <c r="N10" s="299">
        <v>0.89979906752228189</v>
      </c>
      <c r="O10" s="306" t="s">
        <v>126</v>
      </c>
      <c r="P10" s="297" t="s">
        <v>286</v>
      </c>
      <c r="Q10" s="300">
        <v>0.15383587691728223</v>
      </c>
      <c r="R10" s="263"/>
      <c r="S10" s="263"/>
      <c r="T10" s="264"/>
      <c r="U10" s="263"/>
    </row>
    <row r="11" spans="1:46">
      <c r="B11" s="263"/>
      <c r="C11" s="263"/>
      <c r="D11" s="264"/>
      <c r="E11" s="265"/>
      <c r="F11" s="263"/>
      <c r="G11" s="265"/>
      <c r="H11" s="265" t="s">
        <v>77</v>
      </c>
      <c r="I11" s="266">
        <v>3.9851300380119303</v>
      </c>
      <c r="J11" s="265"/>
      <c r="K11" s="265"/>
      <c r="L11" s="265"/>
      <c r="M11" s="265" t="s">
        <v>287</v>
      </c>
      <c r="N11" s="295">
        <v>0.87949891712516859</v>
      </c>
      <c r="O11" s="296"/>
      <c r="P11" s="297" t="s">
        <v>288</v>
      </c>
      <c r="Q11" s="298">
        <v>10.800529706453391</v>
      </c>
      <c r="R11" s="298" t="s">
        <v>289</v>
      </c>
      <c r="S11" s="298"/>
      <c r="T11" s="263">
        <v>12.28032177885704</v>
      </c>
      <c r="U11" s="2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A81B8-C3B6-4DF9-AE6F-1EF027D61E0E}">
  <dimension ref="A1:K161"/>
  <sheetViews>
    <sheetView zoomScale="60" zoomScaleNormal="60" workbookViewId="0">
      <selection activeCell="H10" sqref="H10:H11"/>
    </sheetView>
  </sheetViews>
  <sheetFormatPr defaultRowHeight="14.4"/>
  <cols>
    <col min="1" max="1" width="33.88671875" customWidth="1"/>
    <col min="2" max="2" width="30.6640625" style="31" customWidth="1"/>
    <col min="3" max="3" width="27.88671875" customWidth="1"/>
    <col min="4" max="4" width="16.6640625" style="4" customWidth="1"/>
    <col min="5" max="5" width="17.6640625" style="3" customWidth="1"/>
    <col min="6" max="6" width="17.6640625" style="5" customWidth="1"/>
    <col min="7" max="7" width="45.21875" style="6" customWidth="1"/>
    <col min="8" max="8" width="13.6640625" customWidth="1"/>
    <col min="9" max="16" width="20.6640625" customWidth="1"/>
    <col min="17" max="17" width="21.6640625" customWidth="1"/>
    <col min="18" max="22" width="20.6640625" customWidth="1"/>
    <col min="23" max="23" width="21.6640625" customWidth="1"/>
    <col min="24" max="24" width="20.6640625" customWidth="1"/>
  </cols>
  <sheetData>
    <row r="1" spans="1:11" ht="18.45" customHeight="1">
      <c r="A1" s="18" t="s">
        <v>82</v>
      </c>
      <c r="B1" s="25" t="s">
        <v>0</v>
      </c>
      <c r="C1" s="27" t="s">
        <v>2</v>
      </c>
      <c r="D1" s="28" t="s">
        <v>3</v>
      </c>
      <c r="E1" s="29" t="s">
        <v>12</v>
      </c>
      <c r="F1" s="28" t="s">
        <v>15</v>
      </c>
      <c r="G1" s="26" t="s">
        <v>16</v>
      </c>
      <c r="H1" s="1"/>
      <c r="I1" s="1"/>
      <c r="J1" s="1"/>
    </row>
    <row r="2" spans="1:11" ht="18.45" customHeight="1">
      <c r="A2" s="18" t="s">
        <v>83</v>
      </c>
      <c r="C2" s="22"/>
      <c r="D2" s="23"/>
      <c r="E2" s="24"/>
      <c r="F2" s="23"/>
      <c r="G2" s="21"/>
    </row>
    <row r="3" spans="1:11" ht="18.45" customHeight="1">
      <c r="A3" s="20" t="s">
        <v>84</v>
      </c>
      <c r="B3" s="30" t="s">
        <v>130</v>
      </c>
      <c r="C3" s="22"/>
      <c r="D3" s="23"/>
      <c r="E3" s="24"/>
      <c r="F3" s="23"/>
      <c r="G3" s="21"/>
      <c r="I3" s="63"/>
      <c r="J3" s="18">
        <v>2025</v>
      </c>
      <c r="K3" s="77" t="s">
        <v>126</v>
      </c>
    </row>
    <row r="4" spans="1:11" ht="18.45" customHeight="1">
      <c r="A4" s="96" t="s">
        <v>131</v>
      </c>
      <c r="B4" s="35" t="s">
        <v>86</v>
      </c>
      <c r="C4" s="50">
        <v>45167</v>
      </c>
      <c r="D4" s="48">
        <v>8000</v>
      </c>
      <c r="E4" s="49">
        <v>0.25800000000000001</v>
      </c>
      <c r="F4" s="46">
        <f>D4/E4</f>
        <v>31007.751937984496</v>
      </c>
      <c r="G4" s="36" t="s">
        <v>79</v>
      </c>
      <c r="I4" s="80" t="s">
        <v>89</v>
      </c>
      <c r="J4" s="81" t="s">
        <v>90</v>
      </c>
      <c r="K4" s="82" t="s">
        <v>91</v>
      </c>
    </row>
    <row r="5" spans="1:11" ht="18.45" customHeight="1">
      <c r="B5" s="60" t="s">
        <v>43</v>
      </c>
      <c r="C5" s="100">
        <v>45302</v>
      </c>
      <c r="D5" s="90">
        <v>40000</v>
      </c>
      <c r="E5" s="61">
        <v>1</v>
      </c>
      <c r="F5" s="91">
        <f>D5/E5</f>
        <v>40000</v>
      </c>
      <c r="G5" s="36" t="s">
        <v>79</v>
      </c>
      <c r="I5" s="64">
        <v>1</v>
      </c>
      <c r="J5" s="79">
        <f t="shared" ref="J5:J20" si="0">I5*K5</f>
        <v>38156</v>
      </c>
      <c r="K5" s="65">
        <v>38156</v>
      </c>
    </row>
    <row r="6" spans="1:11" ht="18.45" customHeight="1">
      <c r="B6" s="34"/>
      <c r="C6" s="39" t="s">
        <v>74</v>
      </c>
      <c r="D6" s="43">
        <f>SUM(D4:D5)</f>
        <v>48000</v>
      </c>
      <c r="E6" s="44">
        <f>SUM(E4:E5)</f>
        <v>1.258</v>
      </c>
      <c r="F6" s="40">
        <f>D6/E6</f>
        <v>38155.802861685217</v>
      </c>
      <c r="G6" s="36"/>
      <c r="I6" s="66">
        <v>1.5</v>
      </c>
      <c r="J6" s="79">
        <f>I6*K6</f>
        <v>40500</v>
      </c>
      <c r="K6" s="67">
        <v>27000</v>
      </c>
    </row>
    <row r="7" spans="1:11" ht="18.45" customHeight="1">
      <c r="B7" s="34"/>
      <c r="C7" s="38"/>
      <c r="D7" s="37"/>
      <c r="E7" s="33"/>
      <c r="F7" s="9"/>
      <c r="G7" s="36"/>
      <c r="I7" s="68">
        <v>2</v>
      </c>
      <c r="J7" s="79">
        <f t="shared" si="0"/>
        <v>42000</v>
      </c>
      <c r="K7" s="67">
        <v>21000</v>
      </c>
    </row>
    <row r="8" spans="1:11" ht="18.45" customHeight="1">
      <c r="B8" s="30" t="s">
        <v>159</v>
      </c>
      <c r="C8" s="86"/>
      <c r="D8" s="9"/>
      <c r="E8" s="10"/>
      <c r="F8" s="9"/>
      <c r="G8" s="13"/>
      <c r="I8" s="68">
        <v>2.5</v>
      </c>
      <c r="J8" s="79">
        <f t="shared" si="0"/>
        <v>43750</v>
      </c>
      <c r="K8" s="67">
        <v>17500</v>
      </c>
    </row>
    <row r="9" spans="1:11" ht="18.45" customHeight="1">
      <c r="B9" s="34" t="s">
        <v>99</v>
      </c>
      <c r="C9" s="100">
        <v>44922</v>
      </c>
      <c r="D9" s="52">
        <v>24000</v>
      </c>
      <c r="E9" s="53">
        <v>1.6</v>
      </c>
      <c r="F9" s="52">
        <v>15000</v>
      </c>
      <c r="G9" s="36" t="s">
        <v>79</v>
      </c>
      <c r="I9" s="68">
        <v>3</v>
      </c>
      <c r="J9" s="79">
        <f t="shared" si="0"/>
        <v>45000</v>
      </c>
      <c r="K9" s="67">
        <v>15000</v>
      </c>
    </row>
    <row r="10" spans="1:11" ht="18.45" customHeight="1">
      <c r="B10" s="32" t="s">
        <v>46</v>
      </c>
      <c r="C10" s="103">
        <v>44825</v>
      </c>
      <c r="D10" s="46">
        <v>38000</v>
      </c>
      <c r="E10" s="47">
        <v>2.2999999999999998</v>
      </c>
      <c r="F10" s="46">
        <f>D10/E10</f>
        <v>16521.739130434784</v>
      </c>
      <c r="G10" s="13" t="s">
        <v>79</v>
      </c>
      <c r="I10" s="68">
        <v>4</v>
      </c>
      <c r="J10" s="79">
        <f>I10*K10</f>
        <v>46000</v>
      </c>
      <c r="K10" s="67">
        <v>11500</v>
      </c>
    </row>
    <row r="11" spans="1:11" ht="18.45" customHeight="1">
      <c r="B11" s="99" t="s">
        <v>132</v>
      </c>
      <c r="C11" s="92">
        <v>45163</v>
      </c>
      <c r="D11" s="59">
        <v>30000</v>
      </c>
      <c r="E11" s="60">
        <v>2.5</v>
      </c>
      <c r="F11" s="52">
        <v>12000</v>
      </c>
      <c r="G11" s="13" t="s">
        <v>79</v>
      </c>
      <c r="I11" s="64">
        <v>5</v>
      </c>
      <c r="J11" s="79">
        <f t="shared" si="0"/>
        <v>47500</v>
      </c>
      <c r="K11" s="65">
        <v>9500</v>
      </c>
    </row>
    <row r="12" spans="1:11" ht="18.45" customHeight="1">
      <c r="B12" s="54" t="s">
        <v>100</v>
      </c>
      <c r="C12" s="100">
        <v>45005</v>
      </c>
      <c r="D12" s="52">
        <v>30000</v>
      </c>
      <c r="E12" s="53">
        <v>2.58</v>
      </c>
      <c r="F12" s="52">
        <v>11627.906976744185</v>
      </c>
      <c r="G12" s="36" t="s">
        <v>79</v>
      </c>
      <c r="I12" s="64">
        <v>7</v>
      </c>
      <c r="J12" s="79">
        <f t="shared" si="0"/>
        <v>49000</v>
      </c>
      <c r="K12" s="65">
        <v>7000</v>
      </c>
    </row>
    <row r="13" spans="1:11" ht="18.45" customHeight="1">
      <c r="B13" s="99" t="s">
        <v>133</v>
      </c>
      <c r="C13" s="92">
        <v>45238</v>
      </c>
      <c r="D13" s="59">
        <v>59900</v>
      </c>
      <c r="E13" s="60">
        <v>4.4000000000000004</v>
      </c>
      <c r="F13" s="52">
        <v>13613.636363636362</v>
      </c>
      <c r="G13" s="13" t="s">
        <v>79</v>
      </c>
      <c r="I13" s="64">
        <v>10</v>
      </c>
      <c r="J13" s="79">
        <f t="shared" si="0"/>
        <v>55000</v>
      </c>
      <c r="K13" s="65">
        <v>5500</v>
      </c>
    </row>
    <row r="14" spans="1:11" ht="18.45" customHeight="1">
      <c r="B14" s="32"/>
      <c r="C14" s="39" t="s">
        <v>74</v>
      </c>
      <c r="D14" s="40">
        <f>SUM(D9:D13)</f>
        <v>181900</v>
      </c>
      <c r="E14" s="41">
        <f>SUM(E9:E13)</f>
        <v>13.38</v>
      </c>
      <c r="F14" s="40">
        <f>D14/E14</f>
        <v>13594.917787742899</v>
      </c>
      <c r="G14" s="13"/>
      <c r="I14" s="64">
        <v>15</v>
      </c>
      <c r="J14" s="79">
        <f t="shared" si="0"/>
        <v>59250</v>
      </c>
      <c r="K14" s="65">
        <v>3950</v>
      </c>
    </row>
    <row r="15" spans="1:11" ht="18.45" customHeight="1">
      <c r="B15" s="32"/>
      <c r="C15" s="86"/>
      <c r="D15" s="46"/>
      <c r="E15" s="47"/>
      <c r="F15" s="46"/>
      <c r="G15" s="13"/>
      <c r="I15" s="64">
        <v>20</v>
      </c>
      <c r="J15" s="79">
        <f t="shared" si="0"/>
        <v>63000</v>
      </c>
      <c r="K15" s="65">
        <v>3150</v>
      </c>
    </row>
    <row r="16" spans="1:11" ht="18.45" customHeight="1">
      <c r="B16" s="30" t="s">
        <v>93</v>
      </c>
      <c r="C16" s="86"/>
      <c r="D16" s="46"/>
      <c r="E16" s="47"/>
      <c r="F16" s="46"/>
      <c r="G16" s="13"/>
      <c r="I16" s="64">
        <v>25</v>
      </c>
      <c r="J16" s="79">
        <f t="shared" si="0"/>
        <v>65000</v>
      </c>
      <c r="K16" s="65">
        <v>2600</v>
      </c>
    </row>
    <row r="17" spans="2:11" ht="18.45" customHeight="1">
      <c r="B17" s="32" t="s">
        <v>72</v>
      </c>
      <c r="C17" s="103">
        <v>45583</v>
      </c>
      <c r="D17" s="46">
        <v>39000</v>
      </c>
      <c r="E17" s="47">
        <v>5.01</v>
      </c>
      <c r="F17" s="46">
        <f t="shared" ref="F17:F22" si="1">D17/E17</f>
        <v>7784.4311377245513</v>
      </c>
      <c r="G17" s="13" t="s">
        <v>79</v>
      </c>
      <c r="I17" s="64">
        <v>30</v>
      </c>
      <c r="J17" s="79">
        <f t="shared" si="0"/>
        <v>67500</v>
      </c>
      <c r="K17" s="65">
        <v>2250</v>
      </c>
    </row>
    <row r="18" spans="2:11" ht="18.45" customHeight="1">
      <c r="B18" s="32" t="s">
        <v>73</v>
      </c>
      <c r="C18" s="103">
        <v>44734</v>
      </c>
      <c r="D18" s="46">
        <v>35000</v>
      </c>
      <c r="E18" s="47">
        <v>5.07</v>
      </c>
      <c r="F18" s="46">
        <f t="shared" si="1"/>
        <v>6903.3530571992105</v>
      </c>
      <c r="G18" s="13" t="s">
        <v>79</v>
      </c>
      <c r="I18" s="64">
        <v>40</v>
      </c>
      <c r="J18" s="79">
        <f t="shared" si="0"/>
        <v>70600</v>
      </c>
      <c r="K18" s="65">
        <v>1765</v>
      </c>
    </row>
    <row r="19" spans="2:11" ht="18.45" customHeight="1">
      <c r="B19" s="32" t="s">
        <v>47</v>
      </c>
      <c r="C19" s="103">
        <v>45554</v>
      </c>
      <c r="D19" s="46">
        <v>35000</v>
      </c>
      <c r="E19" s="47">
        <v>5.54</v>
      </c>
      <c r="F19" s="46">
        <f t="shared" si="1"/>
        <v>6317.6895306859205</v>
      </c>
      <c r="G19" s="13" t="s">
        <v>79</v>
      </c>
      <c r="I19" s="64">
        <v>50</v>
      </c>
      <c r="J19" s="79">
        <f t="shared" si="0"/>
        <v>79250</v>
      </c>
      <c r="K19" s="65">
        <v>1585</v>
      </c>
    </row>
    <row r="20" spans="2:11" ht="18.45" customHeight="1">
      <c r="B20" s="32" t="s">
        <v>48</v>
      </c>
      <c r="C20" s="103">
        <v>45554</v>
      </c>
      <c r="D20" s="46">
        <v>35000</v>
      </c>
      <c r="E20" s="47">
        <v>5.73</v>
      </c>
      <c r="F20" s="46">
        <f t="shared" si="1"/>
        <v>6108.2024432809767</v>
      </c>
      <c r="G20" s="13" t="s">
        <v>79</v>
      </c>
      <c r="I20" s="64">
        <v>100</v>
      </c>
      <c r="J20" s="79">
        <f t="shared" si="0"/>
        <v>152500</v>
      </c>
      <c r="K20" s="65">
        <v>1525</v>
      </c>
    </row>
    <row r="21" spans="2:11" ht="18.45" customHeight="1">
      <c r="B21" s="32" t="s">
        <v>34</v>
      </c>
      <c r="C21" s="103">
        <v>45533</v>
      </c>
      <c r="D21" s="46">
        <v>65000</v>
      </c>
      <c r="E21" s="47">
        <v>9.89</v>
      </c>
      <c r="F21" s="46">
        <f t="shared" si="1"/>
        <v>6572.2952477249746</v>
      </c>
      <c r="G21" s="13" t="s">
        <v>79</v>
      </c>
    </row>
    <row r="22" spans="2:11" ht="18.45" customHeight="1">
      <c r="B22" s="32"/>
      <c r="C22" s="39" t="s">
        <v>74</v>
      </c>
      <c r="D22" s="40">
        <f>SUM(D17:D21)</f>
        <v>209000</v>
      </c>
      <c r="E22" s="41">
        <f>SUM(E17:E21)</f>
        <v>31.240000000000002</v>
      </c>
      <c r="F22" s="40">
        <f t="shared" si="1"/>
        <v>6690.1408450704221</v>
      </c>
      <c r="G22" s="13"/>
    </row>
    <row r="23" spans="2:11" ht="18.45" customHeight="1">
      <c r="B23" s="32"/>
      <c r="C23" s="86"/>
      <c r="D23" s="46"/>
      <c r="E23" s="47"/>
      <c r="F23" s="46"/>
      <c r="G23" s="13"/>
    </row>
    <row r="24" spans="2:11" ht="18.45" customHeight="1">
      <c r="B24" s="30" t="s">
        <v>94</v>
      </c>
      <c r="C24" s="86"/>
      <c r="D24" s="46"/>
      <c r="E24" s="47"/>
      <c r="F24" s="46"/>
      <c r="G24" s="13"/>
    </row>
    <row r="25" spans="2:11" ht="18.45" customHeight="1">
      <c r="B25" s="32" t="s">
        <v>140</v>
      </c>
      <c r="C25" s="103">
        <v>44750</v>
      </c>
      <c r="D25" s="46">
        <v>34900</v>
      </c>
      <c r="E25" s="95">
        <v>10.4</v>
      </c>
      <c r="F25" s="46">
        <f t="shared" ref="F25:F30" si="2">D25/E25</f>
        <v>3355.7692307692305</v>
      </c>
      <c r="G25" s="13" t="s">
        <v>79</v>
      </c>
    </row>
    <row r="26" spans="2:11" ht="18.45" customHeight="1">
      <c r="B26" s="32" t="s">
        <v>34</v>
      </c>
      <c r="C26" s="103">
        <v>45533</v>
      </c>
      <c r="D26" s="46">
        <v>65000</v>
      </c>
      <c r="E26" s="95">
        <v>10.89</v>
      </c>
      <c r="F26" s="46">
        <f t="shared" si="2"/>
        <v>5968.7786960514231</v>
      </c>
      <c r="G26" s="13" t="s">
        <v>79</v>
      </c>
    </row>
    <row r="27" spans="2:11" ht="18.45" customHeight="1">
      <c r="B27" s="32" t="s">
        <v>65</v>
      </c>
      <c r="C27" s="103">
        <v>44734</v>
      </c>
      <c r="D27" s="46">
        <v>25000</v>
      </c>
      <c r="E27" s="95">
        <v>11.08</v>
      </c>
      <c r="F27" s="46">
        <f t="shared" si="2"/>
        <v>2256.317689530686</v>
      </c>
      <c r="G27" s="13" t="s">
        <v>79</v>
      </c>
    </row>
    <row r="28" spans="2:11" ht="18.45" customHeight="1">
      <c r="B28" s="32" t="s">
        <v>139</v>
      </c>
      <c r="C28" s="103">
        <v>44748</v>
      </c>
      <c r="D28" s="46">
        <v>37500</v>
      </c>
      <c r="E28" s="95">
        <v>12.8</v>
      </c>
      <c r="F28" s="46">
        <f t="shared" si="2"/>
        <v>2929.6875</v>
      </c>
      <c r="G28" s="13" t="s">
        <v>79</v>
      </c>
    </row>
    <row r="29" spans="2:11" ht="18.45" customHeight="1">
      <c r="B29" s="99" t="s">
        <v>134</v>
      </c>
      <c r="C29" s="92">
        <v>44896</v>
      </c>
      <c r="D29" s="59">
        <v>99900</v>
      </c>
      <c r="E29" s="119">
        <v>15</v>
      </c>
      <c r="F29" s="46">
        <f t="shared" si="2"/>
        <v>6660</v>
      </c>
      <c r="G29" s="36" t="s">
        <v>79</v>
      </c>
    </row>
    <row r="30" spans="2:11" ht="18.45" customHeight="1">
      <c r="B30" s="32" t="s">
        <v>45</v>
      </c>
      <c r="C30" s="103">
        <v>45196</v>
      </c>
      <c r="D30" s="46">
        <v>45000</v>
      </c>
      <c r="E30" s="95">
        <v>17.5</v>
      </c>
      <c r="F30" s="46">
        <f t="shared" si="2"/>
        <v>2571.4285714285716</v>
      </c>
      <c r="G30" s="13" t="s">
        <v>79</v>
      </c>
    </row>
    <row r="31" spans="2:11" ht="18.45" customHeight="1">
      <c r="B31" s="32"/>
      <c r="C31" s="39" t="s">
        <v>74</v>
      </c>
      <c r="D31" s="40">
        <f>SUM(D25:D30)</f>
        <v>307300</v>
      </c>
      <c r="E31" s="41">
        <f>SUM(E25:E30)</f>
        <v>77.67</v>
      </c>
      <c r="F31" s="40">
        <f>D31/E31</f>
        <v>3956.4825543968068</v>
      </c>
      <c r="G31" s="13"/>
    </row>
    <row r="32" spans="2:11" ht="18.45" customHeight="1">
      <c r="B32" s="32"/>
      <c r="C32" s="39"/>
      <c r="D32" s="40"/>
      <c r="E32" s="41"/>
      <c r="F32" s="40"/>
      <c r="G32" s="13"/>
    </row>
    <row r="33" spans="2:7" ht="18.45" customHeight="1">
      <c r="B33" s="30" t="s">
        <v>95</v>
      </c>
      <c r="C33" s="86"/>
      <c r="D33" s="46"/>
      <c r="E33" s="47"/>
      <c r="F33" s="46"/>
      <c r="G33" s="13"/>
    </row>
    <row r="34" spans="2:7" ht="18.45" customHeight="1">
      <c r="B34" s="32" t="s">
        <v>40</v>
      </c>
      <c r="C34" s="103">
        <v>45247</v>
      </c>
      <c r="D34" s="46">
        <v>35000</v>
      </c>
      <c r="E34" s="47">
        <v>20.059999999999999</v>
      </c>
      <c r="F34" s="46">
        <f t="shared" ref="F34:F38" si="3">D34/E34</f>
        <v>1744.7657028913261</v>
      </c>
      <c r="G34" s="13" t="s">
        <v>79</v>
      </c>
    </row>
    <row r="35" spans="2:7" ht="18.45" customHeight="1">
      <c r="B35" s="58" t="s">
        <v>160</v>
      </c>
      <c r="C35" s="100">
        <v>45504</v>
      </c>
      <c r="D35" s="52">
        <v>100000</v>
      </c>
      <c r="E35" s="53">
        <v>23.98</v>
      </c>
      <c r="F35" s="46">
        <f t="shared" si="3"/>
        <v>4170.1417848206838</v>
      </c>
      <c r="G35" s="36" t="s">
        <v>79</v>
      </c>
    </row>
    <row r="36" spans="2:7" ht="18.45" customHeight="1">
      <c r="B36" s="34" t="s">
        <v>135</v>
      </c>
      <c r="C36" s="100">
        <v>45241</v>
      </c>
      <c r="D36" s="52">
        <v>50000</v>
      </c>
      <c r="E36" s="53">
        <v>24.995999999999999</v>
      </c>
      <c r="F36" s="46">
        <f t="shared" si="3"/>
        <v>2000.3200512081935</v>
      </c>
      <c r="G36" s="13" t="s">
        <v>79</v>
      </c>
    </row>
    <row r="37" spans="2:7" ht="18.45" customHeight="1">
      <c r="B37" s="32" t="s">
        <v>111</v>
      </c>
      <c r="C37" s="103">
        <v>45037</v>
      </c>
      <c r="D37" s="46">
        <v>60000</v>
      </c>
      <c r="E37" s="47">
        <v>27</v>
      </c>
      <c r="F37" s="46">
        <f t="shared" si="3"/>
        <v>2222.2222222222222</v>
      </c>
      <c r="G37" s="13" t="s">
        <v>79</v>
      </c>
    </row>
    <row r="38" spans="2:7" ht="18.45" customHeight="1">
      <c r="B38" s="32"/>
      <c r="C38" s="39" t="s">
        <v>74</v>
      </c>
      <c r="D38" s="40">
        <f>SUM(D34:D37)</f>
        <v>245000</v>
      </c>
      <c r="E38" s="41">
        <f>SUM(E34:E37)</f>
        <v>96.036000000000001</v>
      </c>
      <c r="F38" s="40">
        <f t="shared" si="3"/>
        <v>2551.1266608355199</v>
      </c>
      <c r="G38" s="13"/>
    </row>
    <row r="39" spans="2:7" ht="18.45" customHeight="1">
      <c r="B39" s="32"/>
      <c r="C39" s="86"/>
      <c r="D39" s="46"/>
      <c r="E39" s="47"/>
      <c r="F39" s="46"/>
      <c r="G39" s="13"/>
    </row>
    <row r="40" spans="2:7" ht="18.45" customHeight="1">
      <c r="B40" s="30" t="s">
        <v>96</v>
      </c>
      <c r="C40" s="86"/>
      <c r="D40" s="46"/>
      <c r="E40" s="47"/>
      <c r="F40" s="46"/>
      <c r="G40" s="13"/>
    </row>
    <row r="41" spans="2:7" ht="18.45" customHeight="1">
      <c r="B41" s="120" t="s">
        <v>161</v>
      </c>
      <c r="C41" s="102">
        <v>44692</v>
      </c>
      <c r="D41" s="118">
        <v>152000</v>
      </c>
      <c r="E41" s="95">
        <v>40</v>
      </c>
      <c r="F41" s="46">
        <f>D41/E41</f>
        <v>3800</v>
      </c>
      <c r="G41" s="36" t="s">
        <v>79</v>
      </c>
    </row>
    <row r="42" spans="2:7" ht="18.45" customHeight="1">
      <c r="B42" s="34" t="s">
        <v>103</v>
      </c>
      <c r="C42" s="100">
        <v>44672</v>
      </c>
      <c r="D42" s="52">
        <v>62500</v>
      </c>
      <c r="E42" s="53">
        <v>40</v>
      </c>
      <c r="F42" s="46">
        <f>D42/E42</f>
        <v>1562.5</v>
      </c>
      <c r="G42" s="13" t="s">
        <v>79</v>
      </c>
    </row>
    <row r="43" spans="2:7" ht="18.45" customHeight="1">
      <c r="B43" s="34" t="s">
        <v>112</v>
      </c>
      <c r="C43" s="100">
        <v>45201</v>
      </c>
      <c r="D43" s="52">
        <v>75000</v>
      </c>
      <c r="E43" s="53">
        <v>40</v>
      </c>
      <c r="F43" s="46">
        <f>D43/E43</f>
        <v>1875</v>
      </c>
      <c r="G43" s="13" t="s">
        <v>79</v>
      </c>
    </row>
    <row r="44" spans="2:7" ht="18.45" customHeight="1">
      <c r="B44" s="34" t="s">
        <v>129</v>
      </c>
      <c r="C44" s="100">
        <v>45125</v>
      </c>
      <c r="D44" s="52">
        <v>75000</v>
      </c>
      <c r="E44" s="53">
        <v>40</v>
      </c>
      <c r="F44" s="90">
        <v>1875</v>
      </c>
      <c r="G44" s="13" t="s">
        <v>79</v>
      </c>
    </row>
    <row r="45" spans="2:7" ht="18.45" customHeight="1">
      <c r="B45" s="34" t="s">
        <v>114</v>
      </c>
      <c r="C45" s="100">
        <v>44914</v>
      </c>
      <c r="D45" s="52">
        <v>70000</v>
      </c>
      <c r="E45" s="53">
        <v>40</v>
      </c>
      <c r="F45" s="46">
        <f>D45/E45</f>
        <v>1750</v>
      </c>
      <c r="G45" s="13" t="s">
        <v>79</v>
      </c>
    </row>
    <row r="46" spans="2:7" ht="18.45" customHeight="1">
      <c r="B46" s="32" t="s">
        <v>56</v>
      </c>
      <c r="C46" s="103">
        <v>45647</v>
      </c>
      <c r="D46" s="73">
        <v>70000</v>
      </c>
      <c r="E46" s="95">
        <v>40</v>
      </c>
      <c r="F46" s="46">
        <f>D46/E46</f>
        <v>1750</v>
      </c>
      <c r="G46" s="13" t="s">
        <v>79</v>
      </c>
    </row>
    <row r="47" spans="2:7" ht="18.45" customHeight="1">
      <c r="B47" s="34"/>
      <c r="C47" s="39" t="s">
        <v>74</v>
      </c>
      <c r="D47" s="110">
        <f>SUM(D42:D46)</f>
        <v>352500</v>
      </c>
      <c r="E47" s="111">
        <f>SUM(E42:E46)</f>
        <v>200</v>
      </c>
      <c r="F47" s="40">
        <f>D47/E47</f>
        <v>1762.5</v>
      </c>
      <c r="G47" s="34"/>
    </row>
    <row r="48" spans="2:7" ht="18.45" customHeight="1">
      <c r="B48" s="32"/>
      <c r="C48" s="86"/>
      <c r="D48" s="46"/>
      <c r="E48" s="47"/>
      <c r="F48" s="40"/>
      <c r="G48" s="13"/>
    </row>
    <row r="49" spans="2:7" ht="18.45" customHeight="1">
      <c r="B49" s="30" t="s">
        <v>97</v>
      </c>
      <c r="C49" s="86"/>
      <c r="D49" s="46"/>
      <c r="E49" s="47"/>
      <c r="F49" s="40"/>
      <c r="G49" s="13"/>
    </row>
    <row r="50" spans="2:7" ht="18.45" customHeight="1">
      <c r="B50" s="107" t="s">
        <v>154</v>
      </c>
      <c r="C50" s="114">
        <v>44833</v>
      </c>
      <c r="D50" s="112">
        <v>99900</v>
      </c>
      <c r="E50" s="113">
        <v>50.89</v>
      </c>
      <c r="F50" s="46">
        <f>D50/E50</f>
        <v>1963.0575751621143</v>
      </c>
      <c r="G50" s="109" t="s">
        <v>155</v>
      </c>
    </row>
    <row r="51" spans="2:7" ht="18.45" customHeight="1">
      <c r="B51" s="58" t="s">
        <v>105</v>
      </c>
      <c r="C51" s="102">
        <v>45244</v>
      </c>
      <c r="D51" s="56">
        <v>120000</v>
      </c>
      <c r="E51" s="57">
        <v>56.24</v>
      </c>
      <c r="F51" s="46">
        <f>D51/E51</f>
        <v>2133.7126600284496</v>
      </c>
      <c r="G51" s="72" t="s">
        <v>127</v>
      </c>
    </row>
    <row r="52" spans="2:7" ht="18.45" customHeight="1">
      <c r="B52" s="120" t="s">
        <v>166</v>
      </c>
      <c r="C52" s="121">
        <v>44937</v>
      </c>
      <c r="D52" s="56">
        <v>162000</v>
      </c>
      <c r="E52" s="122">
        <v>76</v>
      </c>
      <c r="F52" s="52">
        <v>2131.5789473684213</v>
      </c>
      <c r="G52" s="13" t="s">
        <v>79</v>
      </c>
    </row>
    <row r="53" spans="2:7" ht="18.45" customHeight="1">
      <c r="B53" s="32" t="s">
        <v>50</v>
      </c>
      <c r="C53" s="102">
        <v>45062</v>
      </c>
      <c r="D53" s="46">
        <v>84900</v>
      </c>
      <c r="E53" s="47">
        <v>78.900000000000006</v>
      </c>
      <c r="F53" s="46">
        <f>D53/E53</f>
        <v>1076.0456273764257</v>
      </c>
      <c r="G53" s="12" t="s">
        <v>51</v>
      </c>
    </row>
    <row r="54" spans="2:7" ht="18.45" customHeight="1">
      <c r="B54" s="34" t="s">
        <v>123</v>
      </c>
      <c r="C54" s="100">
        <v>44620</v>
      </c>
      <c r="D54" s="52">
        <v>112000</v>
      </c>
      <c r="E54" s="53">
        <v>80</v>
      </c>
      <c r="F54" s="46">
        <f>D54/E54</f>
        <v>1400</v>
      </c>
      <c r="G54" s="12" t="s">
        <v>125</v>
      </c>
    </row>
    <row r="55" spans="2:7" ht="18.45" customHeight="1">
      <c r="B55" s="54" t="s">
        <v>108</v>
      </c>
      <c r="C55" s="102">
        <v>44932</v>
      </c>
      <c r="D55" s="56">
        <v>110000</v>
      </c>
      <c r="E55" s="53">
        <v>80</v>
      </c>
      <c r="F55" s="46">
        <f>D55/E55</f>
        <v>1375</v>
      </c>
      <c r="G55" s="13" t="s">
        <v>79</v>
      </c>
    </row>
    <row r="56" spans="2:7" ht="18.45" customHeight="1">
      <c r="B56" s="34" t="s">
        <v>128</v>
      </c>
      <c r="C56" s="100">
        <v>44761</v>
      </c>
      <c r="D56" s="52">
        <v>350000</v>
      </c>
      <c r="E56" s="53">
        <v>88</v>
      </c>
      <c r="F56" s="90">
        <v>3977.2727272727275</v>
      </c>
      <c r="G56" s="13" t="s">
        <v>79</v>
      </c>
    </row>
    <row r="57" spans="2:7" ht="18.45" customHeight="1">
      <c r="B57" s="32"/>
      <c r="C57" s="39" t="s">
        <v>74</v>
      </c>
      <c r="D57" s="40">
        <f>SUM(D51:D55)</f>
        <v>588900</v>
      </c>
      <c r="E57" s="41">
        <f>SUM(E51:E55)</f>
        <v>371.14</v>
      </c>
      <c r="F57" s="40">
        <f>D57/E57</f>
        <v>1586.7327693053835</v>
      </c>
      <c r="G57" s="12"/>
    </row>
    <row r="58" spans="2:7" ht="18.45" customHeight="1">
      <c r="B58" s="32"/>
      <c r="C58" s="86"/>
      <c r="D58" s="46"/>
      <c r="E58" s="47"/>
      <c r="F58" s="46"/>
      <c r="G58" s="12"/>
    </row>
    <row r="59" spans="2:7" ht="18.45" customHeight="1">
      <c r="B59" s="30" t="s">
        <v>98</v>
      </c>
      <c r="C59" s="86"/>
      <c r="D59" s="46"/>
      <c r="E59" s="47"/>
      <c r="F59" s="46"/>
      <c r="G59" s="12"/>
    </row>
    <row r="60" spans="2:7" ht="18.45" customHeight="1">
      <c r="B60" s="32" t="s">
        <v>57</v>
      </c>
      <c r="C60" s="103">
        <v>45141</v>
      </c>
      <c r="D60" s="46">
        <v>115000</v>
      </c>
      <c r="E60" s="47">
        <v>100</v>
      </c>
      <c r="F60" s="46">
        <f>D60/E60</f>
        <v>1150</v>
      </c>
      <c r="G60" s="12" t="s">
        <v>80</v>
      </c>
    </row>
    <row r="61" spans="2:7" ht="18.45" customHeight="1">
      <c r="B61" s="32" t="s">
        <v>27</v>
      </c>
      <c r="C61" s="103">
        <v>44827</v>
      </c>
      <c r="D61" s="46">
        <v>117450</v>
      </c>
      <c r="E61" s="47">
        <v>105.87</v>
      </c>
      <c r="F61" s="46">
        <f>D61/E61</f>
        <v>1109.3794275998866</v>
      </c>
      <c r="G61" s="12" t="s">
        <v>81</v>
      </c>
    </row>
    <row r="62" spans="2:7" ht="18.45" customHeight="1">
      <c r="B62" s="32" t="s">
        <v>143</v>
      </c>
      <c r="C62" s="103">
        <v>45449</v>
      </c>
      <c r="D62" s="46">
        <v>134000</v>
      </c>
      <c r="E62" s="47">
        <v>120</v>
      </c>
      <c r="F62" s="46">
        <f t="shared" ref="F62" si="4">D62/E62</f>
        <v>1116.6666666666667</v>
      </c>
      <c r="G62" s="36" t="s">
        <v>79</v>
      </c>
    </row>
    <row r="63" spans="2:7" ht="18.45" customHeight="1">
      <c r="B63" s="32" t="s">
        <v>144</v>
      </c>
      <c r="C63" s="103">
        <v>44812</v>
      </c>
      <c r="D63" s="46">
        <v>265000</v>
      </c>
      <c r="E63" s="47">
        <v>120</v>
      </c>
      <c r="F63" s="46">
        <f>D63/E63</f>
        <v>2208.3333333333335</v>
      </c>
      <c r="G63" s="72" t="s">
        <v>145</v>
      </c>
    </row>
    <row r="64" spans="2:7" ht="18.45" customHeight="1">
      <c r="B64" s="34" t="s">
        <v>150</v>
      </c>
      <c r="C64" s="100">
        <v>45515</v>
      </c>
      <c r="D64" s="52">
        <v>1267000</v>
      </c>
      <c r="E64" s="61">
        <v>800</v>
      </c>
      <c r="F64" s="97">
        <f>D64/E64</f>
        <v>1583.75</v>
      </c>
      <c r="G64" s="72" t="s">
        <v>151</v>
      </c>
    </row>
    <row r="65" spans="2:7" ht="18.45" customHeight="1">
      <c r="C65" s="39" t="s">
        <v>74</v>
      </c>
      <c r="D65" s="62">
        <f>SUM(D60:D64)</f>
        <v>1898450</v>
      </c>
      <c r="E65" s="98">
        <f>SUM(E60:E64)</f>
        <v>1245.8699999999999</v>
      </c>
      <c r="F65" s="62">
        <f>D65/E65</f>
        <v>1523.7946174159424</v>
      </c>
      <c r="G65" s="7"/>
    </row>
    <row r="66" spans="2:7" ht="18.45" customHeight="1">
      <c r="C66" s="74"/>
      <c r="D66" s="75"/>
      <c r="E66" s="76"/>
      <c r="F66" s="75"/>
      <c r="G66" s="7"/>
    </row>
    <row r="67" spans="2:7" ht="18.45" customHeight="1">
      <c r="B67" s="3"/>
      <c r="C67" s="3"/>
      <c r="D67" s="3"/>
      <c r="E67" s="8"/>
      <c r="F67" s="7"/>
      <c r="G67" s="2"/>
    </row>
    <row r="68" spans="2:7" ht="18.45" customHeight="1">
      <c r="B68" s="3"/>
      <c r="C68" s="3"/>
      <c r="D68" s="3"/>
      <c r="E68" s="8"/>
      <c r="F68" s="7"/>
      <c r="G68" s="2"/>
    </row>
    <row r="69" spans="2:7" ht="18.45" customHeight="1">
      <c r="B69" s="3"/>
      <c r="C69" s="3"/>
      <c r="D69" s="3"/>
      <c r="E69" s="8"/>
      <c r="F69" s="7"/>
      <c r="G69" s="2"/>
    </row>
    <row r="70" spans="2:7" ht="18.45" customHeight="1">
      <c r="B70" s="3"/>
      <c r="C70" s="3"/>
      <c r="D70" s="8"/>
      <c r="E70" s="7"/>
      <c r="F70" s="2"/>
      <c r="G70"/>
    </row>
    <row r="71" spans="2:7" ht="18.45" customHeight="1">
      <c r="B71"/>
      <c r="D71"/>
      <c r="E71"/>
      <c r="F71"/>
      <c r="G71"/>
    </row>
    <row r="72" spans="2:7" ht="18.45" customHeight="1">
      <c r="B72" s="3"/>
      <c r="C72" s="3"/>
      <c r="D72" s="8"/>
      <c r="E72" s="7"/>
      <c r="F72" s="2"/>
      <c r="G72"/>
    </row>
    <row r="73" spans="2:7" ht="18.45" customHeight="1"/>
    <row r="74" spans="2:7" ht="18.45" customHeight="1"/>
    <row r="75" spans="2:7" ht="18.45" customHeight="1"/>
    <row r="76" spans="2:7" ht="18.45" customHeight="1"/>
    <row r="77" spans="2:7" ht="18.45" customHeight="1"/>
    <row r="78" spans="2:7" ht="18.45" customHeight="1"/>
    <row r="79" spans="2:7" ht="18.45" customHeight="1"/>
    <row r="80" spans="2:7" ht="18.45" customHeight="1"/>
    <row r="81" ht="18.45" customHeight="1"/>
    <row r="82" ht="18.45" customHeight="1"/>
    <row r="83" ht="18.45" customHeight="1"/>
    <row r="84" ht="18.45" customHeight="1"/>
    <row r="85" ht="18.45" customHeight="1"/>
    <row r="86" ht="18.45" customHeight="1"/>
    <row r="87" ht="18.45" customHeight="1"/>
    <row r="88" ht="18.45" customHeight="1"/>
    <row r="89" ht="18.45" customHeight="1"/>
    <row r="90" ht="18.45" customHeight="1"/>
    <row r="91" ht="18.45" customHeight="1"/>
    <row r="92" ht="18.45" customHeight="1"/>
    <row r="93" ht="18.45" customHeight="1"/>
    <row r="94" ht="18.45" customHeight="1"/>
    <row r="95" ht="18.45" customHeight="1"/>
    <row r="96" ht="18.45" customHeight="1"/>
    <row r="97" ht="18.45" customHeight="1"/>
    <row r="98" ht="18.45" customHeight="1"/>
    <row r="99" ht="18.45" customHeight="1"/>
    <row r="100" ht="18.45" customHeight="1"/>
    <row r="101" ht="18.45" customHeight="1"/>
    <row r="102" ht="18.45" customHeight="1"/>
    <row r="103" ht="18.45" customHeight="1"/>
    <row r="104" ht="18.45" customHeight="1"/>
    <row r="105" ht="18.45" customHeight="1"/>
    <row r="106" ht="18.45" customHeight="1"/>
    <row r="107" ht="18.45" customHeight="1"/>
    <row r="108" ht="18.45" customHeight="1"/>
    <row r="109" ht="18.45" customHeight="1"/>
    <row r="110" ht="18.45" customHeight="1"/>
    <row r="111" ht="18.45" customHeight="1"/>
    <row r="112" ht="18.45" customHeight="1"/>
    <row r="113" ht="18.45" customHeight="1"/>
    <row r="114" ht="18.45" customHeight="1"/>
    <row r="115" ht="18.45" customHeight="1"/>
    <row r="116" ht="18.45" customHeight="1"/>
    <row r="117" ht="18.45" customHeight="1"/>
    <row r="118" ht="18.45" customHeight="1"/>
    <row r="119" ht="18.45" customHeight="1"/>
    <row r="120" ht="18.45" customHeight="1"/>
    <row r="121" ht="18.45" customHeight="1"/>
    <row r="122" ht="18.45" customHeight="1"/>
    <row r="123" ht="18.45" customHeight="1"/>
    <row r="124" ht="18.45" customHeight="1"/>
    <row r="125" ht="18.45" customHeight="1"/>
    <row r="126" ht="18.45" customHeight="1"/>
    <row r="127" ht="18.45" customHeight="1"/>
    <row r="128" ht="18.45" customHeight="1"/>
    <row r="129" ht="18.45" customHeight="1"/>
    <row r="130" ht="18.45" customHeight="1"/>
    <row r="131" ht="18.45" customHeight="1"/>
    <row r="132" ht="18.45" customHeight="1"/>
    <row r="133" ht="18.45" customHeight="1"/>
    <row r="134" ht="18.45" customHeight="1"/>
    <row r="135" ht="18.45" customHeight="1"/>
    <row r="136" ht="18.45" customHeight="1"/>
    <row r="137" ht="18.45" customHeight="1"/>
    <row r="138" ht="18.45" customHeight="1"/>
    <row r="139" ht="18.45" customHeight="1"/>
    <row r="140" ht="18.45" customHeight="1"/>
    <row r="141" ht="18.45" customHeight="1"/>
    <row r="142" ht="18.45" customHeight="1"/>
    <row r="143" ht="18.45" customHeight="1"/>
    <row r="144" ht="18.45" customHeight="1"/>
    <row r="145" ht="18.45" customHeight="1"/>
    <row r="146" ht="18.45" customHeight="1"/>
    <row r="147" ht="18.45" customHeight="1"/>
    <row r="148" ht="18.45" customHeight="1"/>
    <row r="149" ht="18.45" customHeight="1"/>
    <row r="150" ht="18.45" customHeight="1"/>
    <row r="151" ht="18.45" customHeight="1"/>
    <row r="152" ht="18.45" customHeight="1"/>
    <row r="153" ht="18.45" customHeight="1"/>
    <row r="154" ht="18.45" customHeight="1"/>
    <row r="155" ht="18.45" customHeight="1"/>
    <row r="156" ht="18.45" customHeight="1"/>
    <row r="157" ht="18.45" customHeight="1"/>
    <row r="158" ht="18.45" customHeight="1"/>
    <row r="159" ht="18.45" customHeight="1"/>
    <row r="160" ht="18.45" customHeight="1"/>
    <row r="161" ht="18.45" customHeight="1"/>
  </sheetData>
  <conditionalFormatting sqref="B4:G7 C8:G9 B10:G15 C16:G16 B17:G23 B25:G32 C33:G33 B34:G39 E41:F41 B42:G46 F47:G51 C49:E51 F53:G54 B62:F63">
    <cfRule type="expression" dxfId="21" priority="37" stopIfTrue="1">
      <formula>MOD(ROW(),4)&gt;1</formula>
    </cfRule>
    <cfRule type="expression" dxfId="20" priority="38" stopIfTrue="1">
      <formula>MOD(ROW(),4)&lt;2</formula>
    </cfRule>
  </conditionalFormatting>
  <conditionalFormatting sqref="C65:C66">
    <cfRule type="expression" dxfId="19" priority="9" stopIfTrue="1">
      <formula>MOD(ROW(),4)&gt;1</formula>
    </cfRule>
    <cfRule type="expression" dxfId="18" priority="10" stopIfTrue="1">
      <formula>MOD(ROW(),4)&lt;2</formula>
    </cfRule>
  </conditionalFormatting>
  <conditionalFormatting sqref="C24:G24">
    <cfRule type="expression" dxfId="17" priority="1" stopIfTrue="1">
      <formula>MOD(ROW(),4)&gt;1</formula>
    </cfRule>
    <cfRule type="expression" dxfId="16" priority="2" stopIfTrue="1">
      <formula>MOD(ROW(),4)&lt;2</formula>
    </cfRule>
  </conditionalFormatting>
  <conditionalFormatting sqref="C40:G40 B47:E48 B53:E53 C54:E54 F55 B57:G58 C59:G59 B60:G61">
    <cfRule type="expression" dxfId="15" priority="11" stopIfTrue="1">
      <formula>MOD(ROW(),4)&gt;1</formula>
    </cfRule>
    <cfRule type="expression" dxfId="14" priority="12" stopIfTrue="1">
      <formula>MOD(ROW(),4)&lt;2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A75D-3609-4D7D-A8D5-BB9DF2C1DDAC}">
  <dimension ref="A1:V109"/>
  <sheetViews>
    <sheetView zoomScale="50" zoomScaleNormal="50" workbookViewId="0">
      <selection activeCell="H93" sqref="H93:M96"/>
    </sheetView>
  </sheetViews>
  <sheetFormatPr defaultRowHeight="24.45" customHeight="1"/>
  <cols>
    <col min="1" max="1" width="35.88671875" customWidth="1"/>
    <col min="2" max="2" width="30.6640625" style="31" customWidth="1"/>
    <col min="3" max="3" width="27.88671875" customWidth="1"/>
    <col min="4" max="4" width="16.6640625" style="4" customWidth="1"/>
    <col min="5" max="5" width="17.6640625" style="3" customWidth="1"/>
    <col min="6" max="6" width="17.6640625" style="5" customWidth="1"/>
    <col min="7" max="7" width="47.77734375" style="6" customWidth="1"/>
    <col min="8" max="8" width="25.6640625" style="7" customWidth="1"/>
    <col min="9" max="9" width="24.77734375" style="3" customWidth="1"/>
    <col min="10" max="10" width="22.21875" style="3" customWidth="1"/>
    <col min="11" max="11" width="22.77734375" style="8" customWidth="1"/>
    <col min="12" max="12" width="23.109375" style="7" customWidth="1"/>
    <col min="13" max="13" width="20.6640625" style="2" customWidth="1"/>
    <col min="14" max="14" width="20.6640625" customWidth="1"/>
    <col min="15" max="15" width="40.6640625" customWidth="1"/>
    <col min="16" max="16" width="32.5546875" customWidth="1"/>
    <col min="17" max="19" width="20.6640625" customWidth="1"/>
    <col min="20" max="20" width="13.6640625" customWidth="1"/>
    <col min="21" max="28" width="20.6640625" customWidth="1"/>
    <col min="29" max="29" width="21.6640625" customWidth="1"/>
    <col min="30" max="34" width="20.6640625" customWidth="1"/>
    <col min="35" max="35" width="21.6640625" customWidth="1"/>
    <col min="36" max="36" width="20.6640625" customWidth="1"/>
  </cols>
  <sheetData>
    <row r="1" spans="1:22" ht="24.45" customHeight="1">
      <c r="A1" s="18" t="s">
        <v>82</v>
      </c>
      <c r="B1" s="25" t="s">
        <v>0</v>
      </c>
      <c r="C1" s="27" t="s">
        <v>2</v>
      </c>
      <c r="D1" s="28" t="s">
        <v>3</v>
      </c>
      <c r="E1" s="29" t="s">
        <v>12</v>
      </c>
      <c r="F1" s="28" t="s">
        <v>15</v>
      </c>
      <c r="G1" s="26" t="s">
        <v>16</v>
      </c>
      <c r="H1" s="26" t="s">
        <v>17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4.45" customHeight="1">
      <c r="A2" s="18" t="s">
        <v>83</v>
      </c>
      <c r="C2" s="22"/>
      <c r="D2" s="23"/>
      <c r="E2" s="24"/>
      <c r="F2" s="23"/>
      <c r="G2" s="21"/>
      <c r="H2" s="21"/>
      <c r="I2"/>
      <c r="J2"/>
      <c r="K2"/>
      <c r="L2"/>
      <c r="M2" s="1"/>
      <c r="O2" s="1"/>
    </row>
    <row r="3" spans="1:22" ht="24.45" customHeight="1">
      <c r="A3" s="20" t="s">
        <v>84</v>
      </c>
      <c r="B3" s="30" t="s">
        <v>130</v>
      </c>
      <c r="C3" s="22"/>
      <c r="D3" s="23"/>
      <c r="E3" s="24"/>
      <c r="F3" s="23"/>
      <c r="G3" s="21"/>
      <c r="H3" s="21"/>
      <c r="I3"/>
      <c r="J3" s="63"/>
      <c r="K3" s="18">
        <v>2025</v>
      </c>
      <c r="L3" s="77" t="s">
        <v>126</v>
      </c>
      <c r="M3"/>
    </row>
    <row r="4" spans="1:22" ht="24.45" customHeight="1">
      <c r="A4" s="96" t="s">
        <v>164</v>
      </c>
      <c r="B4" s="131" t="s">
        <v>162</v>
      </c>
      <c r="C4" s="132">
        <v>45377</v>
      </c>
      <c r="D4" s="133">
        <v>3000</v>
      </c>
      <c r="E4" s="134">
        <v>0.15</v>
      </c>
      <c r="F4" s="115">
        <f t="shared" ref="F4:F9" si="0">D4/E4</f>
        <v>20000</v>
      </c>
      <c r="G4" s="135" t="s">
        <v>79</v>
      </c>
      <c r="H4" s="105" t="s">
        <v>21</v>
      </c>
      <c r="I4"/>
      <c r="J4" s="80" t="s">
        <v>89</v>
      </c>
      <c r="K4" s="81" t="s">
        <v>90</v>
      </c>
      <c r="L4" s="82" t="s">
        <v>91</v>
      </c>
      <c r="M4"/>
    </row>
    <row r="5" spans="1:22" ht="24.45" customHeight="1">
      <c r="B5" s="131" t="s">
        <v>163</v>
      </c>
      <c r="C5" s="136">
        <v>44994</v>
      </c>
      <c r="D5" s="137">
        <v>5000</v>
      </c>
      <c r="E5" s="138">
        <v>0.28000000000000003</v>
      </c>
      <c r="F5" s="115">
        <f t="shared" si="0"/>
        <v>17857.142857142855</v>
      </c>
      <c r="G5" s="135" t="s">
        <v>79</v>
      </c>
      <c r="H5" s="105" t="s">
        <v>21</v>
      </c>
      <c r="I5"/>
      <c r="J5" s="64">
        <v>1</v>
      </c>
      <c r="K5" s="79">
        <f t="shared" ref="K5:K20" si="1">J5*L5</f>
        <v>10141</v>
      </c>
      <c r="L5" s="65">
        <v>10141</v>
      </c>
      <c r="M5"/>
    </row>
    <row r="6" spans="1:22" ht="24.45" customHeight="1">
      <c r="B6" s="139" t="s">
        <v>60</v>
      </c>
      <c r="C6" s="101">
        <v>44676</v>
      </c>
      <c r="D6" s="115">
        <v>13000</v>
      </c>
      <c r="E6" s="116">
        <v>0.627</v>
      </c>
      <c r="F6" s="115">
        <f t="shared" si="0"/>
        <v>20733.652312599683</v>
      </c>
      <c r="G6" s="106" t="s">
        <v>79</v>
      </c>
      <c r="H6" s="105" t="s">
        <v>21</v>
      </c>
      <c r="I6"/>
      <c r="J6" s="66">
        <v>1.5</v>
      </c>
      <c r="K6" s="79">
        <f t="shared" si="1"/>
        <v>11250</v>
      </c>
      <c r="L6" s="67">
        <v>7500</v>
      </c>
      <c r="M6"/>
    </row>
    <row r="7" spans="1:22" ht="24.45" customHeight="1">
      <c r="B7" s="140" t="s">
        <v>59</v>
      </c>
      <c r="C7" s="141">
        <v>45107</v>
      </c>
      <c r="D7" s="142">
        <v>4000</v>
      </c>
      <c r="E7" s="143">
        <v>0.86699999999999999</v>
      </c>
      <c r="F7" s="142">
        <f t="shared" si="0"/>
        <v>4613.6101499423303</v>
      </c>
      <c r="G7" s="106" t="s">
        <v>79</v>
      </c>
      <c r="H7" s="105" t="s">
        <v>21</v>
      </c>
      <c r="I7"/>
      <c r="J7" s="68">
        <v>2</v>
      </c>
      <c r="K7" s="79">
        <f t="shared" si="1"/>
        <v>12000</v>
      </c>
      <c r="L7" s="67">
        <v>6000</v>
      </c>
      <c r="M7"/>
    </row>
    <row r="8" spans="1:22" ht="24.45" customHeight="1">
      <c r="B8" s="139" t="s">
        <v>59</v>
      </c>
      <c r="C8" s="101">
        <v>45107</v>
      </c>
      <c r="D8" s="115">
        <v>8000</v>
      </c>
      <c r="E8" s="116">
        <v>1.33</v>
      </c>
      <c r="F8" s="115">
        <f t="shared" si="0"/>
        <v>6015.0375939849619</v>
      </c>
      <c r="G8" s="106"/>
      <c r="H8" s="105" t="s">
        <v>21</v>
      </c>
      <c r="I8"/>
      <c r="J8" s="68">
        <v>2.5</v>
      </c>
      <c r="K8" s="79">
        <f t="shared" si="1"/>
        <v>12500</v>
      </c>
      <c r="L8" s="67">
        <v>5000</v>
      </c>
      <c r="M8"/>
    </row>
    <row r="9" spans="1:22" ht="24.45" customHeight="1">
      <c r="B9" s="144"/>
      <c r="C9" s="145" t="s">
        <v>74</v>
      </c>
      <c r="D9" s="146">
        <f>SUM(D4:D8)</f>
        <v>33000</v>
      </c>
      <c r="E9" s="147">
        <f>SUM(E4:E8)</f>
        <v>3.254</v>
      </c>
      <c r="F9" s="148">
        <f t="shared" si="0"/>
        <v>10141.364474492932</v>
      </c>
      <c r="G9" s="135"/>
      <c r="H9" s="105"/>
      <c r="I9"/>
      <c r="J9" s="68">
        <v>3</v>
      </c>
      <c r="K9" s="79">
        <f t="shared" si="1"/>
        <v>13500</v>
      </c>
      <c r="L9" s="67">
        <v>4500</v>
      </c>
      <c r="M9"/>
    </row>
    <row r="10" spans="1:22" ht="24.45" customHeight="1">
      <c r="B10" s="34"/>
      <c r="C10" s="50"/>
      <c r="D10" s="37"/>
      <c r="E10" s="33"/>
      <c r="F10" s="9"/>
      <c r="G10" s="36"/>
      <c r="H10" s="11"/>
      <c r="I10"/>
      <c r="J10" s="68">
        <v>4</v>
      </c>
      <c r="K10" s="79">
        <f t="shared" si="1"/>
        <v>16000</v>
      </c>
      <c r="L10" s="67">
        <v>4000</v>
      </c>
      <c r="M10"/>
    </row>
    <row r="11" spans="1:22" ht="24.45" customHeight="1">
      <c r="B11" s="30" t="s">
        <v>165</v>
      </c>
      <c r="C11" s="103"/>
      <c r="D11" s="9"/>
      <c r="E11" s="10"/>
      <c r="F11" s="9"/>
      <c r="G11" s="13"/>
      <c r="H11" s="11"/>
      <c r="I11"/>
      <c r="J11" s="64">
        <v>5</v>
      </c>
      <c r="K11" s="79">
        <f t="shared" si="1"/>
        <v>18750</v>
      </c>
      <c r="L11" s="65">
        <v>3750</v>
      </c>
      <c r="M11"/>
    </row>
    <row r="12" spans="1:22" ht="24.45" customHeight="1">
      <c r="B12" s="139" t="s">
        <v>24</v>
      </c>
      <c r="C12" s="101">
        <v>44715</v>
      </c>
      <c r="D12" s="115">
        <v>17000</v>
      </c>
      <c r="E12" s="116">
        <v>3.41</v>
      </c>
      <c r="F12" s="115">
        <f>D12/E12</f>
        <v>4985.3372434017592</v>
      </c>
      <c r="G12" s="106" t="s">
        <v>79</v>
      </c>
      <c r="H12" s="105" t="s">
        <v>21</v>
      </c>
      <c r="I12"/>
      <c r="J12" s="64">
        <v>7</v>
      </c>
      <c r="K12" s="79">
        <f t="shared" si="1"/>
        <v>21000</v>
      </c>
      <c r="L12" s="65">
        <v>3000</v>
      </c>
      <c r="M12"/>
    </row>
    <row r="13" spans="1:22" ht="24.45" customHeight="1">
      <c r="B13" s="139" t="s">
        <v>19</v>
      </c>
      <c r="C13" s="101">
        <v>44679</v>
      </c>
      <c r="D13" s="115">
        <v>17000</v>
      </c>
      <c r="E13" s="116">
        <v>3.6</v>
      </c>
      <c r="F13" s="115">
        <f>D13/E13</f>
        <v>4722.2222222222217</v>
      </c>
      <c r="G13" s="106" t="s">
        <v>79</v>
      </c>
      <c r="H13" s="105" t="s">
        <v>21</v>
      </c>
      <c r="I13"/>
      <c r="J13" s="64">
        <v>10</v>
      </c>
      <c r="K13" s="79">
        <f t="shared" si="1"/>
        <v>22500</v>
      </c>
      <c r="L13" s="65">
        <v>2250</v>
      </c>
      <c r="M13"/>
    </row>
    <row r="14" spans="1:22" ht="24.45" customHeight="1">
      <c r="B14" s="139" t="s">
        <v>22</v>
      </c>
      <c r="C14" s="101">
        <v>44784</v>
      </c>
      <c r="D14" s="115">
        <v>17000</v>
      </c>
      <c r="E14" s="116">
        <v>3.6</v>
      </c>
      <c r="F14" s="115">
        <f>D14/E14</f>
        <v>4722.2222222222217</v>
      </c>
      <c r="G14" s="106" t="s">
        <v>79</v>
      </c>
      <c r="H14" s="105" t="s">
        <v>21</v>
      </c>
      <c r="I14"/>
      <c r="J14" s="64">
        <v>15</v>
      </c>
      <c r="K14" s="79">
        <f t="shared" si="1"/>
        <v>25500</v>
      </c>
      <c r="L14" s="65">
        <v>1700</v>
      </c>
      <c r="M14"/>
    </row>
    <row r="15" spans="1:22" ht="24.45" customHeight="1">
      <c r="B15" s="139" t="s">
        <v>32</v>
      </c>
      <c r="C15" s="101">
        <v>45131</v>
      </c>
      <c r="D15" s="115">
        <v>16000</v>
      </c>
      <c r="E15" s="116">
        <v>4</v>
      </c>
      <c r="F15" s="115">
        <f>D15/E15</f>
        <v>4000</v>
      </c>
      <c r="G15" s="106" t="s">
        <v>79</v>
      </c>
      <c r="H15" s="105" t="s">
        <v>21</v>
      </c>
      <c r="I15"/>
      <c r="J15" s="64">
        <v>20</v>
      </c>
      <c r="K15" s="79">
        <f t="shared" si="1"/>
        <v>27000</v>
      </c>
      <c r="L15" s="65">
        <v>1350</v>
      </c>
      <c r="M15"/>
    </row>
    <row r="16" spans="1:22" ht="24.45" customHeight="1">
      <c r="B16" s="139"/>
      <c r="C16" s="145" t="s">
        <v>74</v>
      </c>
      <c r="D16" s="148">
        <f>SUM(D12:D15)</f>
        <v>67000</v>
      </c>
      <c r="E16" s="149">
        <f>SUM(E12:E15)</f>
        <v>14.61</v>
      </c>
      <c r="F16" s="148">
        <f>D16/E16</f>
        <v>4585.9000684462699</v>
      </c>
      <c r="G16" s="106"/>
      <c r="H16" s="105"/>
      <c r="I16"/>
      <c r="J16" s="64">
        <v>25</v>
      </c>
      <c r="K16" s="79">
        <f t="shared" si="1"/>
        <v>30000</v>
      </c>
      <c r="L16" s="65">
        <v>1200</v>
      </c>
      <c r="M16"/>
    </row>
    <row r="17" spans="2:13" ht="24.45" customHeight="1">
      <c r="B17" s="32"/>
      <c r="C17" s="103"/>
      <c r="D17" s="46"/>
      <c r="E17" s="47"/>
      <c r="F17" s="46"/>
      <c r="G17" s="13"/>
      <c r="H17" s="11"/>
      <c r="I17"/>
      <c r="J17" s="64">
        <v>30</v>
      </c>
      <c r="K17" s="79">
        <f t="shared" si="1"/>
        <v>33000</v>
      </c>
      <c r="L17" s="65">
        <v>1100</v>
      </c>
      <c r="M17"/>
    </row>
    <row r="18" spans="2:13" ht="24.45" customHeight="1">
      <c r="B18" s="30" t="s">
        <v>93</v>
      </c>
      <c r="C18" s="101"/>
      <c r="D18" s="115"/>
      <c r="E18" s="116"/>
      <c r="F18" s="115"/>
      <c r="G18" s="106"/>
      <c r="H18" s="105"/>
      <c r="I18"/>
      <c r="J18" s="64">
        <v>40</v>
      </c>
      <c r="K18" s="79">
        <f t="shared" si="1"/>
        <v>35600</v>
      </c>
      <c r="L18" s="65">
        <v>890</v>
      </c>
      <c r="M18"/>
    </row>
    <row r="19" spans="2:13" ht="24.45" customHeight="1">
      <c r="B19" s="139" t="s">
        <v>69</v>
      </c>
      <c r="C19" s="101">
        <v>44678</v>
      </c>
      <c r="D19" s="115">
        <v>20000</v>
      </c>
      <c r="E19" s="116">
        <v>5</v>
      </c>
      <c r="F19" s="115">
        <f>D19/E19</f>
        <v>4000</v>
      </c>
      <c r="G19" s="106" t="s">
        <v>79</v>
      </c>
      <c r="H19" s="105" t="s">
        <v>21</v>
      </c>
      <c r="I19"/>
      <c r="J19" s="64">
        <v>50</v>
      </c>
      <c r="K19" s="79">
        <f t="shared" si="1"/>
        <v>38250</v>
      </c>
      <c r="L19" s="65">
        <v>765</v>
      </c>
      <c r="M19"/>
    </row>
    <row r="20" spans="2:13" ht="24.45" customHeight="1">
      <c r="B20" s="139" t="s">
        <v>67</v>
      </c>
      <c r="C20" s="101">
        <v>45432</v>
      </c>
      <c r="D20" s="115">
        <v>24000</v>
      </c>
      <c r="E20" s="116">
        <v>5.01</v>
      </c>
      <c r="F20" s="115">
        <f>D20/E20</f>
        <v>4790.4191616766466</v>
      </c>
      <c r="G20" s="106" t="s">
        <v>79</v>
      </c>
      <c r="H20" s="105" t="s">
        <v>21</v>
      </c>
      <c r="I20"/>
      <c r="J20" s="64">
        <v>100</v>
      </c>
      <c r="K20" s="79">
        <f t="shared" si="1"/>
        <v>71500</v>
      </c>
      <c r="L20" s="65">
        <v>715</v>
      </c>
      <c r="M20"/>
    </row>
    <row r="21" spans="2:13" ht="24.45" customHeight="1">
      <c r="B21" s="144" t="s">
        <v>101</v>
      </c>
      <c r="C21" s="150">
        <v>44593</v>
      </c>
      <c r="D21" s="151">
        <v>25500</v>
      </c>
      <c r="E21" s="152">
        <v>5.4</v>
      </c>
      <c r="F21" s="151">
        <v>4722.2222222222217</v>
      </c>
      <c r="G21" s="135" t="s">
        <v>79</v>
      </c>
      <c r="H21" s="105" t="s">
        <v>21</v>
      </c>
      <c r="I21"/>
      <c r="J21"/>
      <c r="K21"/>
      <c r="L21"/>
      <c r="M21"/>
    </row>
    <row r="22" spans="2:13" ht="24.45" customHeight="1">
      <c r="B22" s="139" t="s">
        <v>63</v>
      </c>
      <c r="C22" s="101">
        <v>44936</v>
      </c>
      <c r="D22" s="115">
        <v>25000</v>
      </c>
      <c r="E22" s="116">
        <v>5.75</v>
      </c>
      <c r="F22" s="115">
        <f t="shared" ref="F22:F27" si="2">D22/E22</f>
        <v>4347.826086956522</v>
      </c>
      <c r="G22" s="109" t="s">
        <v>64</v>
      </c>
      <c r="H22" s="105" t="s">
        <v>21</v>
      </c>
      <c r="I22"/>
      <c r="J22"/>
      <c r="K22"/>
      <c r="L22"/>
      <c r="M22"/>
    </row>
    <row r="23" spans="2:13" ht="24.45" customHeight="1">
      <c r="B23" s="139" t="s">
        <v>63</v>
      </c>
      <c r="C23" s="101">
        <v>45414</v>
      </c>
      <c r="D23" s="115">
        <v>28000</v>
      </c>
      <c r="E23" s="116">
        <v>5.75</v>
      </c>
      <c r="F23" s="115">
        <f t="shared" si="2"/>
        <v>4869.565217391304</v>
      </c>
      <c r="G23" s="109" t="s">
        <v>64</v>
      </c>
      <c r="H23" s="105" t="s">
        <v>21</v>
      </c>
      <c r="I23"/>
    </row>
    <row r="24" spans="2:13" ht="24.45" customHeight="1">
      <c r="B24" s="139" t="s">
        <v>53</v>
      </c>
      <c r="C24" s="101">
        <v>45541</v>
      </c>
      <c r="D24" s="115">
        <v>20000</v>
      </c>
      <c r="E24" s="116">
        <v>6.0609999999999999</v>
      </c>
      <c r="F24" s="115">
        <f t="shared" si="2"/>
        <v>3299.7855139415938</v>
      </c>
      <c r="G24" s="106" t="s">
        <v>79</v>
      </c>
      <c r="H24" s="105" t="s">
        <v>21</v>
      </c>
      <c r="I24"/>
      <c r="J24"/>
      <c r="K24"/>
      <c r="L24"/>
      <c r="M24"/>
    </row>
    <row r="25" spans="2:13" ht="24.45" customHeight="1">
      <c r="B25" s="139" t="s">
        <v>52</v>
      </c>
      <c r="C25" s="101">
        <v>44658</v>
      </c>
      <c r="D25" s="115">
        <v>15000</v>
      </c>
      <c r="E25" s="116">
        <v>6.67</v>
      </c>
      <c r="F25" s="115">
        <f t="shared" si="2"/>
        <v>2248.8755622188905</v>
      </c>
      <c r="G25" s="106" t="s">
        <v>79</v>
      </c>
      <c r="H25" s="105" t="s">
        <v>21</v>
      </c>
      <c r="I25"/>
      <c r="J25"/>
      <c r="K25"/>
      <c r="L25"/>
      <c r="M25"/>
    </row>
    <row r="26" spans="2:13" ht="24.45" customHeight="1">
      <c r="B26" s="139" t="s">
        <v>29</v>
      </c>
      <c r="C26" s="101">
        <v>45343</v>
      </c>
      <c r="D26" s="115">
        <v>15000</v>
      </c>
      <c r="E26" s="116">
        <v>10</v>
      </c>
      <c r="F26" s="115">
        <f t="shared" si="2"/>
        <v>1500</v>
      </c>
      <c r="G26" s="106" t="s">
        <v>79</v>
      </c>
      <c r="H26" s="105" t="s">
        <v>21</v>
      </c>
      <c r="I26"/>
      <c r="J26"/>
      <c r="K26"/>
      <c r="L26"/>
      <c r="M26"/>
    </row>
    <row r="27" spans="2:13" ht="24.45" customHeight="1">
      <c r="B27" s="139"/>
      <c r="C27" s="145" t="s">
        <v>74</v>
      </c>
      <c r="D27" s="148">
        <f>SUM(D20:D26)</f>
        <v>152500</v>
      </c>
      <c r="E27" s="149">
        <f>SUM(E20:E26)</f>
        <v>44.640999999999998</v>
      </c>
      <c r="F27" s="148">
        <f t="shared" si="2"/>
        <v>3416.1421115118392</v>
      </c>
      <c r="G27" s="106"/>
      <c r="H27" s="105"/>
      <c r="I27"/>
      <c r="J27"/>
      <c r="K27"/>
      <c r="L27"/>
      <c r="M27"/>
    </row>
    <row r="28" spans="2:13" ht="24.45" customHeight="1">
      <c r="B28" s="139"/>
      <c r="C28" s="101"/>
      <c r="D28" s="115"/>
      <c r="E28" s="116"/>
      <c r="F28" s="115"/>
      <c r="G28" s="106"/>
      <c r="H28" s="105"/>
      <c r="I28"/>
      <c r="J28"/>
      <c r="K28"/>
      <c r="L28"/>
      <c r="M28"/>
    </row>
    <row r="29" spans="2:13" ht="24.45" customHeight="1">
      <c r="B29" s="30" t="s">
        <v>94</v>
      </c>
      <c r="C29" s="101"/>
      <c r="D29" s="115"/>
      <c r="E29" s="116"/>
      <c r="F29" s="115"/>
      <c r="G29" s="106"/>
      <c r="H29" s="105"/>
      <c r="I29"/>
      <c r="J29"/>
      <c r="K29"/>
      <c r="L29"/>
      <c r="M29"/>
    </row>
    <row r="30" spans="2:13" ht="24.45" customHeight="1">
      <c r="B30" s="139" t="s">
        <v>65</v>
      </c>
      <c r="C30" s="101">
        <v>44734</v>
      </c>
      <c r="D30" s="115">
        <v>25000</v>
      </c>
      <c r="E30" s="116">
        <v>11.08</v>
      </c>
      <c r="F30" s="115">
        <f t="shared" ref="F30:F34" si="3">D30/E30</f>
        <v>2256.317689530686</v>
      </c>
      <c r="G30" s="106" t="s">
        <v>79</v>
      </c>
      <c r="H30" s="105" t="s">
        <v>21</v>
      </c>
      <c r="I30"/>
      <c r="J30"/>
      <c r="K30"/>
      <c r="L30"/>
      <c r="M30"/>
    </row>
    <row r="31" spans="2:13" ht="24.45" customHeight="1">
      <c r="B31" s="139" t="s">
        <v>36</v>
      </c>
      <c r="C31" s="101">
        <v>45590</v>
      </c>
      <c r="D31" s="115">
        <v>15000</v>
      </c>
      <c r="E31" s="116">
        <v>14.74</v>
      </c>
      <c r="F31" s="115">
        <f t="shared" si="3"/>
        <v>1017.6390773405699</v>
      </c>
      <c r="G31" s="106" t="s">
        <v>79</v>
      </c>
      <c r="H31" s="105" t="s">
        <v>21</v>
      </c>
      <c r="I31"/>
      <c r="J31"/>
      <c r="K31"/>
      <c r="L31"/>
      <c r="M31"/>
    </row>
    <row r="32" spans="2:13" ht="24.45" customHeight="1">
      <c r="B32" s="139" t="s">
        <v>141</v>
      </c>
      <c r="C32" s="101">
        <v>45331</v>
      </c>
      <c r="D32" s="115">
        <v>39900</v>
      </c>
      <c r="E32" s="116">
        <v>19.899999999999999</v>
      </c>
      <c r="F32" s="115">
        <f t="shared" si="3"/>
        <v>2005.0251256281408</v>
      </c>
      <c r="G32" s="106" t="s">
        <v>79</v>
      </c>
      <c r="H32" s="105" t="s">
        <v>21</v>
      </c>
      <c r="I32"/>
      <c r="J32"/>
      <c r="K32"/>
      <c r="L32"/>
      <c r="M32"/>
    </row>
    <row r="33" spans="2:13" ht="24.45" customHeight="1">
      <c r="B33" s="144" t="s">
        <v>136</v>
      </c>
      <c r="C33" s="150">
        <v>44925</v>
      </c>
      <c r="D33" s="151">
        <v>37000</v>
      </c>
      <c r="E33" s="152">
        <v>20</v>
      </c>
      <c r="F33" s="115">
        <f t="shared" si="3"/>
        <v>1850</v>
      </c>
      <c r="G33" s="109" t="s">
        <v>137</v>
      </c>
      <c r="H33" s="105" t="s">
        <v>21</v>
      </c>
      <c r="I33"/>
      <c r="J33"/>
      <c r="K33"/>
      <c r="L33"/>
      <c r="M33"/>
    </row>
    <row r="34" spans="2:13" ht="24.45" customHeight="1">
      <c r="B34" s="144" t="s">
        <v>142</v>
      </c>
      <c r="C34" s="150">
        <v>45575</v>
      </c>
      <c r="D34" s="151">
        <v>28000</v>
      </c>
      <c r="E34" s="152">
        <v>20</v>
      </c>
      <c r="F34" s="115">
        <f t="shared" si="3"/>
        <v>1400</v>
      </c>
      <c r="G34" s="106" t="s">
        <v>79</v>
      </c>
      <c r="H34" s="105" t="s">
        <v>21</v>
      </c>
      <c r="I34"/>
      <c r="J34"/>
      <c r="K34"/>
      <c r="L34"/>
      <c r="M34"/>
    </row>
    <row r="35" spans="2:13" ht="24.45" customHeight="1">
      <c r="B35" s="139"/>
      <c r="C35" s="145" t="s">
        <v>74</v>
      </c>
      <c r="D35" s="148">
        <f>SUM(D30:D33)</f>
        <v>116900</v>
      </c>
      <c r="E35" s="149">
        <f>SUM(E30:E33)</f>
        <v>65.72</v>
      </c>
      <c r="F35" s="148">
        <f>D35/E35</f>
        <v>1778.7583688374925</v>
      </c>
      <c r="G35" s="106"/>
      <c r="H35" s="105"/>
      <c r="I35"/>
      <c r="J35"/>
      <c r="K35"/>
      <c r="L35"/>
      <c r="M35"/>
    </row>
    <row r="36" spans="2:13" ht="24.45" customHeight="1">
      <c r="B36" s="139"/>
      <c r="C36" s="101"/>
      <c r="D36" s="115"/>
      <c r="E36" s="116"/>
      <c r="F36" s="115"/>
      <c r="G36" s="106"/>
      <c r="H36" s="105"/>
      <c r="I36"/>
      <c r="J36"/>
      <c r="K36"/>
      <c r="L36"/>
      <c r="M36"/>
    </row>
    <row r="37" spans="2:13" ht="24.45" customHeight="1">
      <c r="B37" s="30" t="s">
        <v>95</v>
      </c>
      <c r="C37" s="101"/>
      <c r="D37" s="115"/>
      <c r="E37" s="116"/>
      <c r="F37" s="115"/>
      <c r="G37" s="106"/>
      <c r="H37" s="105"/>
      <c r="I37"/>
      <c r="J37"/>
      <c r="K37"/>
      <c r="L37"/>
      <c r="M37"/>
    </row>
    <row r="38" spans="2:13" ht="24.45" customHeight="1">
      <c r="B38" s="139" t="s">
        <v>26</v>
      </c>
      <c r="C38" s="101">
        <v>45168</v>
      </c>
      <c r="D38" s="115">
        <v>29000</v>
      </c>
      <c r="E38" s="116">
        <v>20.76</v>
      </c>
      <c r="F38" s="115">
        <f>D38/E38</f>
        <v>1396.9171483622349</v>
      </c>
      <c r="G38" s="106" t="s">
        <v>79</v>
      </c>
      <c r="H38" s="105" t="s">
        <v>21</v>
      </c>
      <c r="I38"/>
      <c r="J38"/>
      <c r="K38"/>
      <c r="L38"/>
      <c r="M38"/>
    </row>
    <row r="39" spans="2:13" ht="24.45" customHeight="1">
      <c r="B39" s="144" t="s">
        <v>138</v>
      </c>
      <c r="C39" s="150">
        <v>44840</v>
      </c>
      <c r="D39" s="151">
        <v>38000</v>
      </c>
      <c r="E39" s="152">
        <v>25.38</v>
      </c>
      <c r="F39" s="153">
        <v>1497.2419227738378</v>
      </c>
      <c r="G39" s="106" t="s">
        <v>79</v>
      </c>
      <c r="H39" s="105" t="s">
        <v>21</v>
      </c>
      <c r="I39"/>
      <c r="J39"/>
      <c r="K39"/>
      <c r="L39"/>
      <c r="M39"/>
    </row>
    <row r="40" spans="2:13" ht="24.45" customHeight="1">
      <c r="B40" s="139" t="s">
        <v>30</v>
      </c>
      <c r="C40" s="101">
        <v>44823</v>
      </c>
      <c r="D40" s="115">
        <v>32500</v>
      </c>
      <c r="E40" s="116">
        <v>30</v>
      </c>
      <c r="F40" s="115">
        <f>D40/E40</f>
        <v>1083.3333333333333</v>
      </c>
      <c r="G40" s="106" t="s">
        <v>79</v>
      </c>
      <c r="H40" s="105" t="s">
        <v>21</v>
      </c>
      <c r="I40"/>
      <c r="J40"/>
      <c r="K40"/>
      <c r="L40"/>
      <c r="M40"/>
    </row>
    <row r="41" spans="2:13" ht="24.45" customHeight="1">
      <c r="B41" s="139" t="s">
        <v>39</v>
      </c>
      <c r="C41" s="101">
        <v>45097</v>
      </c>
      <c r="D41" s="115">
        <v>52000</v>
      </c>
      <c r="E41" s="116">
        <v>38.14</v>
      </c>
      <c r="F41" s="115">
        <f>D41/E41</f>
        <v>1363.3980073413738</v>
      </c>
      <c r="G41" s="106" t="s">
        <v>79</v>
      </c>
      <c r="H41" s="105" t="s">
        <v>21</v>
      </c>
      <c r="I41"/>
      <c r="J41"/>
      <c r="K41"/>
      <c r="L41"/>
      <c r="M41"/>
    </row>
    <row r="42" spans="2:13" ht="24.45" customHeight="1">
      <c r="B42" s="139"/>
      <c r="C42" s="145" t="s">
        <v>74</v>
      </c>
      <c r="D42" s="148">
        <f>SUM(D38:D41)</f>
        <v>151500</v>
      </c>
      <c r="E42" s="149">
        <f>SUM(E38:E41)</f>
        <v>114.28</v>
      </c>
      <c r="F42" s="148">
        <f>D42/E42</f>
        <v>1325.6912845642282</v>
      </c>
      <c r="G42" s="106"/>
      <c r="H42" s="105"/>
      <c r="I42"/>
      <c r="J42"/>
      <c r="K42"/>
      <c r="L42"/>
      <c r="M42"/>
    </row>
    <row r="43" spans="2:13" ht="24.45" customHeight="1">
      <c r="B43" s="139"/>
      <c r="C43" s="145"/>
      <c r="D43" s="148"/>
      <c r="E43" s="149"/>
      <c r="F43" s="148"/>
      <c r="G43" s="106"/>
      <c r="H43" s="105"/>
      <c r="I43"/>
      <c r="J43"/>
      <c r="K43"/>
      <c r="L43"/>
      <c r="M43"/>
    </row>
    <row r="44" spans="2:13" ht="24.45" customHeight="1">
      <c r="B44" s="30" t="s">
        <v>96</v>
      </c>
      <c r="C44" s="101"/>
      <c r="D44" s="115"/>
      <c r="E44" s="116"/>
      <c r="F44" s="115"/>
      <c r="G44" s="106"/>
      <c r="H44" s="105"/>
      <c r="I44"/>
      <c r="J44"/>
      <c r="K44"/>
      <c r="L44"/>
      <c r="M44"/>
    </row>
    <row r="45" spans="2:13" ht="24.45" customHeight="1">
      <c r="B45" s="139" t="s">
        <v>28</v>
      </c>
      <c r="C45" s="101">
        <v>44707</v>
      </c>
      <c r="D45" s="154">
        <v>35000</v>
      </c>
      <c r="E45" s="155">
        <v>40</v>
      </c>
      <c r="F45" s="115">
        <f t="shared" ref="F45:F51" si="4">D45/E45</f>
        <v>875</v>
      </c>
      <c r="G45" s="106" t="s">
        <v>79</v>
      </c>
      <c r="H45" s="105" t="s">
        <v>21</v>
      </c>
      <c r="I45"/>
      <c r="J45"/>
      <c r="K45"/>
      <c r="L45"/>
      <c r="M45"/>
    </row>
    <row r="46" spans="2:13" ht="24.45" customHeight="1">
      <c r="B46" s="108" t="s">
        <v>28</v>
      </c>
      <c r="C46" s="156">
        <v>44707</v>
      </c>
      <c r="D46" s="157">
        <v>35000</v>
      </c>
      <c r="E46" s="138">
        <v>40</v>
      </c>
      <c r="F46" s="142">
        <f t="shared" si="4"/>
        <v>875</v>
      </c>
      <c r="G46" s="106" t="s">
        <v>79</v>
      </c>
      <c r="H46" s="158" t="s">
        <v>21</v>
      </c>
      <c r="I46"/>
      <c r="J46"/>
      <c r="K46"/>
      <c r="L46"/>
      <c r="M46"/>
    </row>
    <row r="47" spans="2:13" ht="24.45" customHeight="1">
      <c r="B47" s="144" t="s">
        <v>117</v>
      </c>
      <c r="C47" s="150">
        <v>44860</v>
      </c>
      <c r="D47" s="151">
        <v>36000</v>
      </c>
      <c r="E47" s="152">
        <v>40</v>
      </c>
      <c r="F47" s="115">
        <f t="shared" si="4"/>
        <v>900</v>
      </c>
      <c r="G47" s="106" t="s">
        <v>79</v>
      </c>
      <c r="H47" s="159">
        <v>402</v>
      </c>
      <c r="I47"/>
      <c r="J47"/>
      <c r="K47"/>
      <c r="L47"/>
      <c r="M47"/>
    </row>
    <row r="48" spans="2:13" ht="24.45" customHeight="1">
      <c r="B48" s="144" t="s">
        <v>119</v>
      </c>
      <c r="C48" s="150">
        <v>44987</v>
      </c>
      <c r="D48" s="151">
        <v>40000</v>
      </c>
      <c r="E48" s="152">
        <v>40</v>
      </c>
      <c r="F48" s="115">
        <f t="shared" si="4"/>
        <v>1000</v>
      </c>
      <c r="G48" s="106" t="s">
        <v>79</v>
      </c>
      <c r="H48" s="158" t="s">
        <v>120</v>
      </c>
      <c r="I48"/>
      <c r="J48"/>
      <c r="K48"/>
      <c r="L48"/>
      <c r="M48"/>
    </row>
    <row r="49" spans="2:13" ht="24.45" customHeight="1">
      <c r="B49" s="144" t="s">
        <v>115</v>
      </c>
      <c r="C49" s="150">
        <v>45086</v>
      </c>
      <c r="D49" s="151">
        <v>39000</v>
      </c>
      <c r="E49" s="152">
        <v>40</v>
      </c>
      <c r="F49" s="115">
        <f t="shared" si="4"/>
        <v>975</v>
      </c>
      <c r="G49" s="106" t="s">
        <v>79</v>
      </c>
      <c r="H49" s="159">
        <v>402</v>
      </c>
      <c r="I49"/>
      <c r="J49"/>
      <c r="K49"/>
      <c r="L49"/>
      <c r="M49"/>
    </row>
    <row r="50" spans="2:13" ht="24.45" customHeight="1">
      <c r="B50" s="108" t="s">
        <v>49</v>
      </c>
      <c r="C50" s="156">
        <v>45517</v>
      </c>
      <c r="D50" s="157">
        <v>30000</v>
      </c>
      <c r="E50" s="143">
        <v>41</v>
      </c>
      <c r="F50" s="142">
        <f t="shared" si="4"/>
        <v>731.70731707317077</v>
      </c>
      <c r="G50" s="106" t="s">
        <v>79</v>
      </c>
      <c r="H50" s="158" t="s">
        <v>21</v>
      </c>
      <c r="I50"/>
      <c r="J50"/>
      <c r="K50"/>
      <c r="L50"/>
      <c r="M50"/>
    </row>
    <row r="51" spans="2:13" ht="24.45" customHeight="1">
      <c r="B51" s="144"/>
      <c r="C51" s="145" t="s">
        <v>74</v>
      </c>
      <c r="D51" s="160">
        <f>SUM(D45:D50)</f>
        <v>215000</v>
      </c>
      <c r="E51" s="161">
        <f>SUM(E45:E50)</f>
        <v>241</v>
      </c>
      <c r="F51" s="148">
        <f t="shared" si="4"/>
        <v>892.11618257261409</v>
      </c>
      <c r="G51" s="144"/>
      <c r="H51" s="162"/>
      <c r="I51" s="1"/>
      <c r="J51"/>
      <c r="K51"/>
      <c r="L51"/>
      <c r="M51"/>
    </row>
    <row r="52" spans="2:13" ht="24.45" customHeight="1">
      <c r="B52" s="139"/>
      <c r="C52" s="101"/>
      <c r="D52" s="115"/>
      <c r="E52" s="116"/>
      <c r="F52" s="148"/>
      <c r="G52" s="106"/>
      <c r="H52" s="105"/>
      <c r="I52"/>
      <c r="J52"/>
      <c r="K52"/>
      <c r="L52"/>
      <c r="M52"/>
    </row>
    <row r="53" spans="2:13" ht="24.45" customHeight="1">
      <c r="B53" s="30" t="s">
        <v>97</v>
      </c>
      <c r="C53" s="101"/>
      <c r="D53" s="115"/>
      <c r="E53" s="116"/>
      <c r="F53" s="148"/>
      <c r="G53" s="106"/>
      <c r="H53" s="105"/>
      <c r="I53"/>
      <c r="J53"/>
      <c r="K53"/>
      <c r="L53"/>
      <c r="M53"/>
    </row>
    <row r="54" spans="2:13" ht="24.45" customHeight="1">
      <c r="B54" s="108" t="s">
        <v>41</v>
      </c>
      <c r="C54" s="156">
        <v>45131</v>
      </c>
      <c r="D54" s="142">
        <v>35000</v>
      </c>
      <c r="E54" s="143">
        <v>76</v>
      </c>
      <c r="F54" s="142">
        <f>D54/E54</f>
        <v>460.5263157894737</v>
      </c>
      <c r="G54" s="109" t="s">
        <v>42</v>
      </c>
      <c r="H54" s="158" t="s">
        <v>21</v>
      </c>
      <c r="J54"/>
      <c r="K54"/>
      <c r="L54"/>
      <c r="M54"/>
    </row>
    <row r="55" spans="2:13" ht="24.45" customHeight="1">
      <c r="B55" s="108" t="s">
        <v>37</v>
      </c>
      <c r="C55" s="156">
        <v>45245</v>
      </c>
      <c r="D55" s="142">
        <v>40000</v>
      </c>
      <c r="E55" s="143">
        <v>80</v>
      </c>
      <c r="F55" s="142">
        <f>D55/E55</f>
        <v>500</v>
      </c>
      <c r="G55" s="109" t="s">
        <v>38</v>
      </c>
      <c r="H55" s="158" t="s">
        <v>21</v>
      </c>
      <c r="J55"/>
      <c r="K55"/>
      <c r="L55"/>
      <c r="M55"/>
    </row>
    <row r="56" spans="2:13" ht="24.45" customHeight="1">
      <c r="B56" s="144" t="s">
        <v>124</v>
      </c>
      <c r="C56" s="141">
        <v>44831</v>
      </c>
      <c r="D56" s="151">
        <v>70000</v>
      </c>
      <c r="E56" s="152">
        <v>80</v>
      </c>
      <c r="F56" s="142">
        <f>D56/E56</f>
        <v>875</v>
      </c>
      <c r="G56" s="106" t="s">
        <v>79</v>
      </c>
      <c r="H56" s="158">
        <v>502</v>
      </c>
      <c r="J56"/>
      <c r="K56"/>
      <c r="L56"/>
      <c r="M56"/>
    </row>
    <row r="57" spans="2:13" ht="24.45" customHeight="1">
      <c r="B57" s="107" t="s">
        <v>156</v>
      </c>
      <c r="C57" s="114">
        <v>45649</v>
      </c>
      <c r="D57" s="115">
        <v>67000</v>
      </c>
      <c r="E57" s="116">
        <v>80</v>
      </c>
      <c r="F57" s="115">
        <v>837.5</v>
      </c>
      <c r="G57" s="106" t="s">
        <v>79</v>
      </c>
      <c r="H57" s="105" t="s">
        <v>21</v>
      </c>
      <c r="J57"/>
      <c r="K57"/>
      <c r="L57"/>
      <c r="M57"/>
    </row>
    <row r="58" spans="2:13" ht="24.45" customHeight="1">
      <c r="B58" s="107" t="s">
        <v>157</v>
      </c>
      <c r="C58" s="114">
        <v>45108</v>
      </c>
      <c r="D58" s="115">
        <v>75000</v>
      </c>
      <c r="E58" s="116">
        <v>80</v>
      </c>
      <c r="F58" s="115">
        <v>937.5</v>
      </c>
      <c r="G58" s="106" t="s">
        <v>79</v>
      </c>
      <c r="H58" s="105" t="s">
        <v>21</v>
      </c>
      <c r="J58"/>
      <c r="K58"/>
      <c r="L58"/>
      <c r="M58"/>
    </row>
    <row r="59" spans="2:13" ht="24.45" customHeight="1">
      <c r="B59" s="107" t="s">
        <v>158</v>
      </c>
      <c r="C59" s="114">
        <v>44874</v>
      </c>
      <c r="D59" s="115">
        <v>77000</v>
      </c>
      <c r="E59" s="116">
        <v>80</v>
      </c>
      <c r="F59" s="115">
        <v>962.5</v>
      </c>
      <c r="G59" s="106" t="s">
        <v>79</v>
      </c>
      <c r="H59" s="105" t="s">
        <v>21</v>
      </c>
      <c r="J59"/>
      <c r="K59"/>
      <c r="L59"/>
      <c r="M59"/>
    </row>
    <row r="60" spans="2:13" ht="24.45" customHeight="1">
      <c r="B60" s="139"/>
      <c r="C60" s="145" t="s">
        <v>74</v>
      </c>
      <c r="D60" s="148">
        <f>SUM(D54:D59)</f>
        <v>364000</v>
      </c>
      <c r="E60" s="149">
        <f>SUM(E54:E59)</f>
        <v>476</v>
      </c>
      <c r="F60" s="148">
        <f>D60/E60</f>
        <v>764.70588235294122</v>
      </c>
      <c r="G60" s="109"/>
      <c r="H60" s="105"/>
      <c r="J60"/>
      <c r="K60"/>
      <c r="L60"/>
      <c r="M60"/>
    </row>
    <row r="61" spans="2:13" ht="24.45" customHeight="1">
      <c r="B61" s="139"/>
      <c r="C61" s="101"/>
      <c r="D61" s="115"/>
      <c r="E61" s="116"/>
      <c r="F61" s="115"/>
      <c r="G61" s="109"/>
      <c r="H61" s="105"/>
      <c r="J61"/>
      <c r="K61"/>
      <c r="L61"/>
      <c r="M61"/>
    </row>
    <row r="62" spans="2:13" ht="24.45" customHeight="1">
      <c r="B62" s="30" t="s">
        <v>98</v>
      </c>
      <c r="C62" s="101"/>
      <c r="D62" s="115"/>
      <c r="E62" s="116"/>
      <c r="F62" s="115"/>
      <c r="G62" s="109"/>
      <c r="H62" s="105"/>
      <c r="J62"/>
      <c r="K62"/>
      <c r="L62"/>
      <c r="M62"/>
    </row>
    <row r="63" spans="2:13" ht="24.45" customHeight="1">
      <c r="B63" s="139" t="s">
        <v>167</v>
      </c>
      <c r="C63" s="101">
        <v>44882</v>
      </c>
      <c r="D63" s="115">
        <v>100000</v>
      </c>
      <c r="E63" s="116">
        <v>120</v>
      </c>
      <c r="F63" s="115">
        <f t="shared" ref="F63:F66" si="5">D63/E63</f>
        <v>833.33333333333337</v>
      </c>
      <c r="G63" s="135" t="s">
        <v>79</v>
      </c>
      <c r="H63" s="105"/>
      <c r="J63"/>
      <c r="K63"/>
      <c r="L63"/>
      <c r="M63"/>
    </row>
    <row r="64" spans="2:13" ht="24.45" customHeight="1">
      <c r="B64" s="139" t="s">
        <v>147</v>
      </c>
      <c r="C64" s="101">
        <v>45461</v>
      </c>
      <c r="D64" s="115">
        <v>111500</v>
      </c>
      <c r="E64" s="116">
        <v>140</v>
      </c>
      <c r="F64" s="115">
        <f t="shared" si="5"/>
        <v>796.42857142857144</v>
      </c>
      <c r="G64" s="163" t="s">
        <v>148</v>
      </c>
      <c r="H64" s="105" t="s">
        <v>21</v>
      </c>
      <c r="J64"/>
      <c r="K64"/>
      <c r="L64"/>
      <c r="M64"/>
    </row>
    <row r="65" spans="2:13" ht="24.45" customHeight="1">
      <c r="B65" s="139" t="s">
        <v>168</v>
      </c>
      <c r="C65" s="101">
        <v>44761</v>
      </c>
      <c r="D65" s="115">
        <v>112000</v>
      </c>
      <c r="E65" s="116">
        <v>160</v>
      </c>
      <c r="F65" s="115">
        <f t="shared" si="5"/>
        <v>700</v>
      </c>
      <c r="G65" s="163"/>
      <c r="H65" s="105"/>
      <c r="J65"/>
      <c r="K65"/>
      <c r="L65"/>
      <c r="M65"/>
    </row>
    <row r="66" spans="2:13" ht="24.45" customHeight="1">
      <c r="B66" s="139" t="s">
        <v>169</v>
      </c>
      <c r="C66" s="101">
        <v>44939</v>
      </c>
      <c r="D66" s="115">
        <v>80000</v>
      </c>
      <c r="E66" s="116">
        <v>160</v>
      </c>
      <c r="F66" s="115">
        <f t="shared" si="5"/>
        <v>500</v>
      </c>
      <c r="G66" s="163"/>
      <c r="H66" s="105"/>
      <c r="J66"/>
      <c r="K66"/>
      <c r="L66"/>
      <c r="M66"/>
    </row>
    <row r="67" spans="2:13" ht="24.45" customHeight="1">
      <c r="B67" s="144" t="s">
        <v>152</v>
      </c>
      <c r="C67" s="150">
        <v>45335</v>
      </c>
      <c r="D67" s="151">
        <v>200000</v>
      </c>
      <c r="E67" s="164">
        <v>266.85000000000002</v>
      </c>
      <c r="F67" s="112">
        <f>D67/E67</f>
        <v>749.48472924864154</v>
      </c>
      <c r="G67" s="163" t="s">
        <v>153</v>
      </c>
      <c r="H67" s="105" t="s">
        <v>21</v>
      </c>
      <c r="J67"/>
      <c r="K67"/>
      <c r="L67"/>
      <c r="M67"/>
    </row>
    <row r="68" spans="2:13" ht="24.45" customHeight="1">
      <c r="B68" s="165"/>
      <c r="C68" s="168" t="s">
        <v>74</v>
      </c>
      <c r="D68" s="169">
        <f>SUM(D63:D67)</f>
        <v>603500</v>
      </c>
      <c r="E68" s="170">
        <f>SUM(E63:E67)</f>
        <v>846.85</v>
      </c>
      <c r="F68" s="169">
        <f>D68/E68</f>
        <v>712.64096357088033</v>
      </c>
      <c r="G68" s="166"/>
      <c r="H68" s="167"/>
      <c r="J68"/>
      <c r="K68"/>
      <c r="L68"/>
      <c r="M68"/>
    </row>
    <row r="69" spans="2:13" ht="24.45" customHeight="1">
      <c r="C69" s="74"/>
      <c r="D69" s="75"/>
      <c r="E69" s="76"/>
      <c r="F69" s="75"/>
      <c r="G69" s="7"/>
      <c r="H69" s="3"/>
      <c r="J69"/>
      <c r="K69"/>
      <c r="L69"/>
      <c r="M69"/>
    </row>
    <row r="70" spans="2:13" ht="24.45" customHeight="1">
      <c r="B70" s="3"/>
      <c r="C70" s="3"/>
      <c r="D70" s="3"/>
      <c r="E70" s="8"/>
      <c r="F70" s="7"/>
      <c r="G70" s="2"/>
      <c r="H70"/>
      <c r="J70"/>
      <c r="K70"/>
      <c r="L70"/>
      <c r="M70"/>
    </row>
    <row r="71" spans="2:13" ht="24.45" customHeight="1">
      <c r="B71" s="3"/>
      <c r="C71" s="3"/>
      <c r="D71" s="3"/>
      <c r="E71" s="8"/>
      <c r="F71" s="7"/>
      <c r="G71" s="2"/>
      <c r="H71"/>
      <c r="J71"/>
      <c r="K71"/>
      <c r="L71"/>
      <c r="M71"/>
    </row>
    <row r="72" spans="2:13" ht="24.45" customHeight="1">
      <c r="B72" s="3"/>
      <c r="C72" s="3"/>
      <c r="D72" s="8"/>
      <c r="E72" s="7"/>
      <c r="F72" s="2"/>
      <c r="G72"/>
      <c r="H72"/>
      <c r="I72"/>
      <c r="J72"/>
      <c r="K72"/>
      <c r="L72"/>
      <c r="M72"/>
    </row>
    <row r="73" spans="2:13" ht="24.45" customHeight="1">
      <c r="B73"/>
      <c r="D73"/>
      <c r="E73"/>
      <c r="F73"/>
      <c r="G73"/>
      <c r="H73"/>
      <c r="I73"/>
      <c r="J73"/>
      <c r="K73"/>
      <c r="L73"/>
      <c r="M73"/>
    </row>
    <row r="74" spans="2:13" ht="24.45" customHeight="1">
      <c r="B74" s="3"/>
      <c r="C74" s="3"/>
      <c r="D74" s="8"/>
      <c r="E74" s="7"/>
      <c r="F74" s="2"/>
      <c r="G74"/>
      <c r="H74"/>
      <c r="I74"/>
      <c r="J74"/>
      <c r="K74"/>
      <c r="L74"/>
      <c r="M74"/>
    </row>
    <row r="75" spans="2:13" ht="24.45" customHeight="1">
      <c r="H75"/>
      <c r="I75"/>
      <c r="J75"/>
      <c r="K75"/>
      <c r="L75"/>
      <c r="M75"/>
    </row>
    <row r="76" spans="2:13" ht="24.45" customHeight="1">
      <c r="H76"/>
      <c r="I76"/>
      <c r="J76"/>
      <c r="K76"/>
      <c r="L76"/>
      <c r="M76"/>
    </row>
    <row r="77" spans="2:13" ht="24.45" customHeight="1">
      <c r="H77"/>
      <c r="I77"/>
      <c r="J77"/>
      <c r="K77"/>
      <c r="L77"/>
      <c r="M77"/>
    </row>
    <row r="78" spans="2:13" ht="24.45" customHeight="1">
      <c r="H78"/>
      <c r="I78"/>
      <c r="J78"/>
      <c r="K78"/>
      <c r="L78"/>
      <c r="M78"/>
    </row>
    <row r="79" spans="2:13" ht="24.45" customHeight="1">
      <c r="J79"/>
      <c r="K79"/>
      <c r="L79"/>
      <c r="M79"/>
    </row>
    <row r="80" spans="2:13" ht="24.45" customHeight="1">
      <c r="J80"/>
      <c r="K80"/>
      <c r="L80"/>
      <c r="M80"/>
    </row>
    <row r="81" spans="8:13" ht="24.45" customHeight="1">
      <c r="I81" s="7"/>
      <c r="J81"/>
      <c r="K81"/>
      <c r="L81"/>
      <c r="M81"/>
    </row>
    <row r="82" spans="8:13" ht="24.45" customHeight="1">
      <c r="J82"/>
      <c r="K82"/>
      <c r="L82"/>
      <c r="M82"/>
    </row>
    <row r="83" spans="8:13" ht="24.45" customHeight="1">
      <c r="J83"/>
      <c r="K83"/>
      <c r="L83"/>
      <c r="M83"/>
    </row>
    <row r="84" spans="8:13" ht="24.45" customHeight="1">
      <c r="J84"/>
      <c r="K84"/>
      <c r="L84"/>
      <c r="M84"/>
    </row>
    <row r="85" spans="8:13" ht="24.45" customHeight="1">
      <c r="J85"/>
      <c r="K85"/>
      <c r="L85"/>
      <c r="M85"/>
    </row>
    <row r="86" spans="8:13" ht="24.45" customHeight="1">
      <c r="J86"/>
      <c r="K86"/>
      <c r="L86"/>
      <c r="M86"/>
    </row>
    <row r="87" spans="8:13" ht="24.45" customHeight="1">
      <c r="J87"/>
      <c r="K87"/>
      <c r="L87"/>
      <c r="M87"/>
    </row>
    <row r="88" spans="8:13" ht="24.45" customHeight="1">
      <c r="J88"/>
      <c r="K88"/>
      <c r="L88"/>
      <c r="M88"/>
    </row>
    <row r="89" spans="8:13" ht="24.45" customHeight="1">
      <c r="J89"/>
      <c r="K89"/>
      <c r="L89"/>
      <c r="M89"/>
    </row>
    <row r="90" spans="8:13" ht="24.45" customHeight="1">
      <c r="J90"/>
      <c r="K90"/>
      <c r="L90"/>
      <c r="M90"/>
    </row>
    <row r="91" spans="8:13" ht="24.45" customHeight="1">
      <c r="J91"/>
      <c r="K91"/>
      <c r="L91"/>
      <c r="M91"/>
    </row>
    <row r="92" spans="8:13" ht="24.45" customHeight="1">
      <c r="J92"/>
      <c r="K92"/>
      <c r="L92"/>
      <c r="M92"/>
    </row>
    <row r="93" spans="8:13" ht="24.45" customHeight="1">
      <c r="H93"/>
      <c r="I93"/>
      <c r="J93"/>
      <c r="K93"/>
      <c r="L93"/>
      <c r="M93"/>
    </row>
    <row r="94" spans="8:13" ht="24.45" customHeight="1">
      <c r="H94"/>
      <c r="I94"/>
      <c r="J94"/>
      <c r="K94"/>
      <c r="L94"/>
      <c r="M94"/>
    </row>
    <row r="95" spans="8:13" ht="24.45" customHeight="1">
      <c r="H95"/>
      <c r="I95"/>
      <c r="J95"/>
      <c r="K95"/>
      <c r="L95"/>
      <c r="M95"/>
    </row>
    <row r="96" spans="8:13" ht="24.45" customHeight="1">
      <c r="H96"/>
      <c r="I96"/>
      <c r="J96"/>
      <c r="K96"/>
      <c r="L96"/>
      <c r="M96"/>
    </row>
    <row r="97" spans="9:13" ht="24.45" customHeight="1">
      <c r="J97"/>
      <c r="K97"/>
      <c r="L97"/>
      <c r="M97"/>
    </row>
    <row r="98" spans="9:13" ht="24.45" customHeight="1">
      <c r="I98"/>
      <c r="J98"/>
      <c r="K98"/>
      <c r="L98"/>
      <c r="M98"/>
    </row>
    <row r="99" spans="9:13" ht="24.45" customHeight="1">
      <c r="I99"/>
      <c r="J99"/>
      <c r="K99"/>
      <c r="L99"/>
      <c r="M99"/>
    </row>
    <row r="100" spans="9:13" ht="24.45" customHeight="1">
      <c r="I100"/>
      <c r="J100"/>
      <c r="K100"/>
      <c r="L100"/>
      <c r="M100"/>
    </row>
    <row r="101" spans="9:13" ht="24.45" customHeight="1">
      <c r="J101"/>
      <c r="K101"/>
      <c r="L101"/>
      <c r="M101"/>
    </row>
    <row r="102" spans="9:13" ht="24.45" customHeight="1">
      <c r="J102"/>
      <c r="K102"/>
      <c r="L102"/>
      <c r="M102"/>
    </row>
    <row r="103" spans="9:13" ht="24.45" customHeight="1">
      <c r="J103"/>
      <c r="K103"/>
      <c r="L103"/>
      <c r="M103"/>
    </row>
    <row r="104" spans="9:13" ht="24.45" customHeight="1">
      <c r="I104"/>
      <c r="J104"/>
      <c r="K104"/>
      <c r="L104"/>
      <c r="M104"/>
    </row>
    <row r="105" spans="9:13" ht="24.45" customHeight="1">
      <c r="I105"/>
      <c r="J105"/>
      <c r="K105"/>
      <c r="L105"/>
      <c r="M105"/>
    </row>
    <row r="106" spans="9:13" ht="24.45" customHeight="1">
      <c r="I106"/>
      <c r="J106"/>
      <c r="K106"/>
      <c r="L106"/>
      <c r="M106"/>
    </row>
    <row r="107" spans="9:13" ht="24.45" customHeight="1">
      <c r="I107"/>
      <c r="J107"/>
      <c r="K107"/>
      <c r="L107"/>
      <c r="M107"/>
    </row>
    <row r="108" spans="9:13" ht="24.45" customHeight="1">
      <c r="I108"/>
      <c r="J108"/>
      <c r="K108"/>
      <c r="L108"/>
      <c r="M108"/>
    </row>
    <row r="109" spans="9:13" ht="24.45" customHeight="1">
      <c r="I109"/>
    </row>
  </sheetData>
  <phoneticPr fontId="5" type="noConversion"/>
  <conditionalFormatting sqref="B4 F4:H4 B5:H10 C11:H11 B12:H17 C18:H18 B19:H28 C29:H29 B30:H36 C37:H37 B38:H41 B42:E43 F42:H48 C44:E44 B45:E48 B46:H46 B49:H50 B51:E52 F51:H53 C53:E53 B54:H55 B56:F56 H56:H58 F57:F58 B60:H61 C62:H62 B63:F66 H63:H67">
    <cfRule type="expression" dxfId="13" priority="11" stopIfTrue="1">
      <formula>MOD(ROW(),4)&gt;1</formula>
    </cfRule>
    <cfRule type="expression" dxfId="12" priority="12" stopIfTrue="1">
      <formula>MOD(ROW(),4)&lt;2</formula>
    </cfRule>
  </conditionalFormatting>
  <conditionalFormatting sqref="C68:C69">
    <cfRule type="expression" dxfId="11" priority="9" stopIfTrue="1">
      <formula>MOD(ROW(),4)&gt;1</formula>
    </cfRule>
    <cfRule type="expression" dxfId="10" priority="10" stopIfTrue="1">
      <formula>MOD(ROW(),4)&lt;2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0182-DEFE-4710-BD84-8EBDFFF02726}">
  <dimension ref="A1:M38"/>
  <sheetViews>
    <sheetView zoomScale="70" zoomScaleNormal="70" workbookViewId="0">
      <selection activeCell="L27" sqref="L27"/>
    </sheetView>
  </sheetViews>
  <sheetFormatPr defaultRowHeight="14.4"/>
  <cols>
    <col min="1" max="1" width="39.21875" customWidth="1"/>
    <col min="2" max="2" width="23.5546875" customWidth="1"/>
    <col min="3" max="3" width="20.109375" customWidth="1"/>
    <col min="4" max="4" width="16.88671875" customWidth="1"/>
    <col min="5" max="5" width="17.77734375" customWidth="1"/>
    <col min="6" max="7" width="23.33203125" customWidth="1"/>
    <col min="11" max="11" width="15.88671875" customWidth="1"/>
    <col min="12" max="12" width="18.33203125" customWidth="1"/>
    <col min="13" max="13" width="19.33203125" customWidth="1"/>
  </cols>
  <sheetData>
    <row r="1" spans="1:13" ht="14.55" customHeight="1">
      <c r="A1" s="19" t="s">
        <v>82</v>
      </c>
      <c r="B1" s="194" t="s">
        <v>0</v>
      </c>
      <c r="C1" s="195" t="s">
        <v>2</v>
      </c>
      <c r="D1" s="196" t="s">
        <v>3</v>
      </c>
      <c r="E1" s="197" t="s">
        <v>13</v>
      </c>
      <c r="F1" s="198" t="s">
        <v>15</v>
      </c>
      <c r="G1" s="198" t="s">
        <v>16</v>
      </c>
      <c r="I1" s="171"/>
      <c r="J1" s="171"/>
    </row>
    <row r="2" spans="1:13" ht="14.55" customHeight="1">
      <c r="A2" s="19" t="s">
        <v>182</v>
      </c>
      <c r="B2" s="424" t="s">
        <v>398</v>
      </c>
      <c r="C2" s="424"/>
      <c r="D2" s="424"/>
      <c r="E2" s="424"/>
      <c r="F2" s="424"/>
      <c r="G2" s="424"/>
      <c r="I2" s="176"/>
      <c r="J2" s="176"/>
    </row>
    <row r="3" spans="1:13" ht="17.399999999999999">
      <c r="A3" s="19" t="s">
        <v>183</v>
      </c>
      <c r="B3" s="193" t="s">
        <v>170</v>
      </c>
      <c r="C3" s="172"/>
      <c r="D3" s="173"/>
      <c r="E3" s="175"/>
      <c r="F3" s="173"/>
      <c r="G3" s="174"/>
      <c r="I3" s="83"/>
      <c r="J3" s="83"/>
    </row>
    <row r="4" spans="1:13" ht="15.6">
      <c r="A4" s="128" t="s">
        <v>184</v>
      </c>
      <c r="B4" s="55" t="s">
        <v>171</v>
      </c>
      <c r="C4" s="121">
        <v>45518</v>
      </c>
      <c r="D4" s="97">
        <v>12000</v>
      </c>
      <c r="E4" s="122">
        <v>2.02</v>
      </c>
      <c r="F4" s="37">
        <f t="shared" ref="F4:F7" si="0">D4/E4</f>
        <v>5940.5940594059402</v>
      </c>
      <c r="G4" s="13" t="s">
        <v>79</v>
      </c>
      <c r="I4" s="83"/>
      <c r="J4" s="83"/>
      <c r="K4" s="201"/>
      <c r="L4" s="199">
        <v>2025</v>
      </c>
      <c r="M4" s="202" t="s">
        <v>172</v>
      </c>
    </row>
    <row r="5" spans="1:13" ht="15.6">
      <c r="B5" s="55" t="s">
        <v>61</v>
      </c>
      <c r="C5" s="121">
        <v>45043</v>
      </c>
      <c r="D5" s="97">
        <v>16000</v>
      </c>
      <c r="E5" s="122">
        <v>2.7</v>
      </c>
      <c r="F5" s="37">
        <f t="shared" si="0"/>
        <v>5925.9259259259252</v>
      </c>
      <c r="G5" s="13" t="s">
        <v>79</v>
      </c>
      <c r="I5" s="83"/>
      <c r="J5" s="83"/>
      <c r="K5" s="203" t="s">
        <v>89</v>
      </c>
      <c r="L5" s="78" t="s">
        <v>90</v>
      </c>
      <c r="M5" s="126" t="s">
        <v>91</v>
      </c>
    </row>
    <row r="6" spans="1:13" ht="15.6">
      <c r="B6" s="55" t="s">
        <v>62</v>
      </c>
      <c r="C6" s="121">
        <v>44678</v>
      </c>
      <c r="D6" s="97">
        <v>24000</v>
      </c>
      <c r="E6" s="122">
        <v>4.22</v>
      </c>
      <c r="F6" s="37">
        <f t="shared" si="0"/>
        <v>5687.2037914691946</v>
      </c>
      <c r="G6" s="13" t="s">
        <v>79</v>
      </c>
      <c r="I6" s="83"/>
      <c r="K6" s="204">
        <v>1</v>
      </c>
      <c r="L6" s="200">
        <f>K6*M6</f>
        <v>10000</v>
      </c>
      <c r="M6" s="65">
        <v>10000</v>
      </c>
    </row>
    <row r="7" spans="1:13" ht="15.6">
      <c r="B7" s="55" t="s">
        <v>62</v>
      </c>
      <c r="C7" s="121">
        <v>45324</v>
      </c>
      <c r="D7" s="97">
        <v>27000</v>
      </c>
      <c r="E7" s="122">
        <v>4.22</v>
      </c>
      <c r="F7" s="37">
        <f t="shared" si="0"/>
        <v>6398.1042654028442</v>
      </c>
      <c r="G7" s="13" t="s">
        <v>79</v>
      </c>
      <c r="I7" s="83"/>
      <c r="K7" s="205">
        <v>1.5</v>
      </c>
      <c r="L7" s="200">
        <f t="shared" ref="L7:L16" si="1">K7*M7</f>
        <v>12000</v>
      </c>
      <c r="M7" s="65">
        <v>8000</v>
      </c>
    </row>
    <row r="8" spans="1:13" ht="15.6">
      <c r="B8" s="55"/>
      <c r="C8" s="184" t="s">
        <v>74</v>
      </c>
      <c r="D8" s="62">
        <f>SUM(D4:D7)</f>
        <v>79000</v>
      </c>
      <c r="E8" s="182">
        <f>SUM(E4:E7)</f>
        <v>13.16</v>
      </c>
      <c r="F8" s="183">
        <f>D8/E8</f>
        <v>6003.0395136778116</v>
      </c>
      <c r="G8" s="13"/>
      <c r="I8" s="83"/>
      <c r="K8" s="204">
        <v>2</v>
      </c>
      <c r="L8" s="200">
        <f t="shared" si="1"/>
        <v>14000</v>
      </c>
      <c r="M8" s="65">
        <v>7000</v>
      </c>
    </row>
    <row r="9" spans="1:13" ht="15.6">
      <c r="B9" s="192" t="s">
        <v>173</v>
      </c>
      <c r="C9" s="121"/>
      <c r="D9" s="97"/>
      <c r="E9" s="122"/>
      <c r="F9" s="183"/>
      <c r="G9" s="13"/>
      <c r="I9" s="83"/>
      <c r="K9" s="204">
        <v>2.5</v>
      </c>
      <c r="L9" s="200">
        <f t="shared" si="1"/>
        <v>16250</v>
      </c>
      <c r="M9" s="65">
        <v>6500</v>
      </c>
    </row>
    <row r="10" spans="1:13" ht="15.6">
      <c r="B10" s="55" t="s">
        <v>68</v>
      </c>
      <c r="C10" s="121">
        <v>44678</v>
      </c>
      <c r="D10" s="97">
        <v>25000</v>
      </c>
      <c r="E10" s="122">
        <v>5</v>
      </c>
      <c r="F10" s="37">
        <f t="shared" ref="F10:F38" si="2">D10/E10</f>
        <v>5000</v>
      </c>
      <c r="G10" s="13" t="s">
        <v>79</v>
      </c>
      <c r="I10" s="83"/>
      <c r="K10" s="204">
        <v>3</v>
      </c>
      <c r="L10" s="200">
        <f t="shared" si="1"/>
        <v>18750</v>
      </c>
      <c r="M10" s="65">
        <v>6250</v>
      </c>
    </row>
    <row r="11" spans="1:13" ht="15.6">
      <c r="B11" s="55" t="s">
        <v>69</v>
      </c>
      <c r="C11" s="121">
        <v>44678</v>
      </c>
      <c r="D11" s="97">
        <v>20000</v>
      </c>
      <c r="E11" s="122">
        <v>5</v>
      </c>
      <c r="F11" s="37">
        <f t="shared" si="2"/>
        <v>4000</v>
      </c>
      <c r="G11" s="13" t="s">
        <v>79</v>
      </c>
      <c r="I11" s="83"/>
      <c r="K11" s="204">
        <v>4</v>
      </c>
      <c r="L11" s="200">
        <f t="shared" si="1"/>
        <v>24000</v>
      </c>
      <c r="M11" s="65">
        <v>6000</v>
      </c>
    </row>
    <row r="12" spans="1:13" ht="15.6">
      <c r="B12" s="55" t="s">
        <v>71</v>
      </c>
      <c r="C12" s="121">
        <v>44841</v>
      </c>
      <c r="D12" s="97">
        <v>30000</v>
      </c>
      <c r="E12" s="122">
        <v>5</v>
      </c>
      <c r="F12" s="37">
        <f t="shared" si="2"/>
        <v>6000</v>
      </c>
      <c r="G12" s="13" t="s">
        <v>79</v>
      </c>
      <c r="I12" s="83"/>
      <c r="K12" s="204">
        <v>5</v>
      </c>
      <c r="L12" s="200">
        <f t="shared" si="1"/>
        <v>27500</v>
      </c>
      <c r="M12" s="65">
        <v>5500</v>
      </c>
    </row>
    <row r="13" spans="1:13" ht="15.6">
      <c r="B13" s="55" t="s">
        <v>67</v>
      </c>
      <c r="C13" s="121">
        <v>45432</v>
      </c>
      <c r="D13" s="97">
        <v>24000</v>
      </c>
      <c r="E13" s="122">
        <v>5</v>
      </c>
      <c r="F13" s="37">
        <f t="shared" si="2"/>
        <v>4800</v>
      </c>
      <c r="G13" s="13" t="s">
        <v>79</v>
      </c>
      <c r="I13" s="83"/>
      <c r="K13" s="204">
        <v>7</v>
      </c>
      <c r="L13" s="200">
        <f t="shared" si="1"/>
        <v>38500</v>
      </c>
      <c r="M13" s="65">
        <v>5500</v>
      </c>
    </row>
    <row r="14" spans="1:13" ht="15.6">
      <c r="B14" s="55" t="s">
        <v>68</v>
      </c>
      <c r="C14" s="121">
        <v>44678</v>
      </c>
      <c r="D14" s="97">
        <v>25000</v>
      </c>
      <c r="E14" s="122">
        <v>5</v>
      </c>
      <c r="F14" s="37">
        <f t="shared" si="2"/>
        <v>5000</v>
      </c>
      <c r="G14" s="13" t="s">
        <v>79</v>
      </c>
      <c r="I14" s="83"/>
      <c r="K14" s="204">
        <v>10</v>
      </c>
      <c r="L14" s="200">
        <f t="shared" si="1"/>
        <v>54000</v>
      </c>
      <c r="M14" s="65">
        <v>5400</v>
      </c>
    </row>
    <row r="15" spans="1:13" ht="15.6">
      <c r="C15" s="184" t="s">
        <v>74</v>
      </c>
      <c r="D15" s="185">
        <f>SUM(D10:D14)</f>
        <v>124000</v>
      </c>
      <c r="E15" s="186">
        <v>25</v>
      </c>
      <c r="F15" s="183">
        <f t="shared" si="2"/>
        <v>4960</v>
      </c>
      <c r="G15" s="187"/>
      <c r="I15" s="83"/>
      <c r="K15" s="204">
        <v>15</v>
      </c>
      <c r="L15" s="200">
        <f t="shared" si="1"/>
        <v>75000</v>
      </c>
      <c r="M15" s="65">
        <v>5000</v>
      </c>
    </row>
    <row r="16" spans="1:13" ht="15.6">
      <c r="B16" s="193" t="s">
        <v>174</v>
      </c>
      <c r="F16" s="183"/>
      <c r="I16" s="83"/>
      <c r="K16" s="204">
        <v>20</v>
      </c>
      <c r="L16" s="200">
        <f t="shared" si="1"/>
        <v>0</v>
      </c>
      <c r="M16" s="65">
        <v>0</v>
      </c>
    </row>
    <row r="17" spans="2:13" ht="15.6">
      <c r="B17" s="55" t="s">
        <v>72</v>
      </c>
      <c r="C17" s="121">
        <v>45583</v>
      </c>
      <c r="D17" s="97">
        <v>39000</v>
      </c>
      <c r="E17" s="122">
        <v>5.01</v>
      </c>
      <c r="F17" s="37">
        <f t="shared" si="2"/>
        <v>7784.4311377245513</v>
      </c>
      <c r="G17" s="13" t="s">
        <v>79</v>
      </c>
      <c r="I17" s="83"/>
      <c r="K17" s="204">
        <v>25</v>
      </c>
      <c r="L17" s="200">
        <v>0</v>
      </c>
      <c r="M17" s="65">
        <v>0</v>
      </c>
    </row>
    <row r="18" spans="2:13" ht="15.6">
      <c r="B18" s="55" t="s">
        <v>70</v>
      </c>
      <c r="C18" s="121">
        <v>45166</v>
      </c>
      <c r="D18" s="97">
        <v>27000</v>
      </c>
      <c r="E18" s="122">
        <v>5.01</v>
      </c>
      <c r="F18" s="37">
        <f t="shared" si="2"/>
        <v>5389.2215568862275</v>
      </c>
      <c r="G18" s="13" t="s">
        <v>79</v>
      </c>
      <c r="I18" s="83"/>
      <c r="K18" s="204">
        <v>30</v>
      </c>
      <c r="L18" s="200">
        <v>0</v>
      </c>
      <c r="M18" s="65">
        <v>0</v>
      </c>
    </row>
    <row r="19" spans="2:13" ht="15.6">
      <c r="B19" s="55" t="s">
        <v>73</v>
      </c>
      <c r="C19" s="121">
        <v>44734</v>
      </c>
      <c r="D19" s="97">
        <v>35000</v>
      </c>
      <c r="E19" s="122">
        <v>5.07</v>
      </c>
      <c r="F19" s="37">
        <f t="shared" si="2"/>
        <v>6903.3530571992105</v>
      </c>
      <c r="G19" s="13" t="s">
        <v>79</v>
      </c>
      <c r="I19" s="83"/>
      <c r="K19" s="204">
        <v>40</v>
      </c>
      <c r="L19" s="200">
        <v>0</v>
      </c>
      <c r="M19" s="65">
        <v>0</v>
      </c>
    </row>
    <row r="20" spans="2:13" ht="15.6">
      <c r="B20" s="55" t="s">
        <v>65</v>
      </c>
      <c r="C20" s="121">
        <v>44734</v>
      </c>
      <c r="D20" s="97">
        <v>25000</v>
      </c>
      <c r="E20" s="122">
        <v>5.54</v>
      </c>
      <c r="F20" s="37">
        <f t="shared" si="2"/>
        <v>4512.6353790613721</v>
      </c>
      <c r="G20" s="13" t="s">
        <v>79</v>
      </c>
      <c r="K20" s="204">
        <v>50</v>
      </c>
      <c r="L20" s="200">
        <v>0</v>
      </c>
      <c r="M20" s="65">
        <v>0</v>
      </c>
    </row>
    <row r="21" spans="2:13" ht="15.6">
      <c r="B21" s="34" t="s">
        <v>63</v>
      </c>
      <c r="C21" s="100">
        <v>44936</v>
      </c>
      <c r="D21" s="52">
        <v>25000</v>
      </c>
      <c r="E21" s="34">
        <v>5.75</v>
      </c>
      <c r="F21" s="37">
        <f t="shared" si="2"/>
        <v>4347.826086956522</v>
      </c>
      <c r="G21" s="87" t="s">
        <v>175</v>
      </c>
      <c r="K21" s="204">
        <v>100</v>
      </c>
      <c r="L21" s="200">
        <v>0</v>
      </c>
      <c r="M21" s="65">
        <v>0</v>
      </c>
    </row>
    <row r="22" spans="2:13">
      <c r="B22" s="55" t="s">
        <v>63</v>
      </c>
      <c r="C22" s="121">
        <v>45414</v>
      </c>
      <c r="D22" s="97">
        <v>28000</v>
      </c>
      <c r="E22" s="122">
        <v>5.75</v>
      </c>
      <c r="F22" s="37">
        <f t="shared" si="2"/>
        <v>4869.565217391304</v>
      </c>
      <c r="G22" s="87" t="s">
        <v>175</v>
      </c>
    </row>
    <row r="23" spans="2:13">
      <c r="B23" s="55" t="s">
        <v>66</v>
      </c>
      <c r="C23" s="121">
        <v>45476</v>
      </c>
      <c r="D23" s="97">
        <v>30000</v>
      </c>
      <c r="E23" s="122">
        <v>5.8</v>
      </c>
      <c r="F23" s="37">
        <f t="shared" si="2"/>
        <v>5172.4137931034484</v>
      </c>
      <c r="G23" s="13" t="s">
        <v>79</v>
      </c>
      <c r="K23" s="425" t="s">
        <v>185</v>
      </c>
      <c r="L23" s="425"/>
      <c r="M23" s="425"/>
    </row>
    <row r="24" spans="2:13">
      <c r="B24" s="55"/>
      <c r="C24" s="184" t="s">
        <v>74</v>
      </c>
      <c r="D24" s="62">
        <f>SUM(D17:D23)</f>
        <v>209000</v>
      </c>
      <c r="E24" s="182">
        <f>SUM(E17:E23)</f>
        <v>37.929999999999993</v>
      </c>
      <c r="F24" s="183">
        <f t="shared" si="2"/>
        <v>5510.1502768257324</v>
      </c>
      <c r="G24" s="13"/>
    </row>
    <row r="25" spans="2:13" ht="15.6">
      <c r="B25" s="192" t="s">
        <v>397</v>
      </c>
      <c r="C25" s="121"/>
      <c r="D25" s="97"/>
      <c r="E25" s="122"/>
      <c r="F25" s="183"/>
      <c r="G25" s="13"/>
    </row>
    <row r="26" spans="2:13">
      <c r="B26" s="55" t="s">
        <v>176</v>
      </c>
      <c r="C26" s="121">
        <v>44678</v>
      </c>
      <c r="D26" s="97">
        <v>30000</v>
      </c>
      <c r="E26" s="122">
        <v>6.59</v>
      </c>
      <c r="F26" s="37">
        <f t="shared" si="2"/>
        <v>4552.3520485584222</v>
      </c>
      <c r="G26" s="87" t="s">
        <v>177</v>
      </c>
    </row>
    <row r="27" spans="2:13">
      <c r="B27" s="55" t="s">
        <v>178</v>
      </c>
      <c r="C27" s="121">
        <v>45407</v>
      </c>
      <c r="D27" s="97">
        <v>47000</v>
      </c>
      <c r="E27" s="122">
        <v>8</v>
      </c>
      <c r="F27" s="37">
        <f t="shared" si="2"/>
        <v>5875</v>
      </c>
      <c r="G27" s="13" t="s">
        <v>79</v>
      </c>
    </row>
    <row r="28" spans="2:13">
      <c r="B28" s="55" t="s">
        <v>179</v>
      </c>
      <c r="C28" s="121">
        <v>44607</v>
      </c>
      <c r="D28" s="97">
        <v>50000</v>
      </c>
      <c r="E28" s="122">
        <v>10</v>
      </c>
      <c r="F28" s="37">
        <f t="shared" si="2"/>
        <v>5000</v>
      </c>
      <c r="G28" s="87" t="s">
        <v>180</v>
      </c>
    </row>
    <row r="29" spans="2:13">
      <c r="B29" s="32" t="s">
        <v>34</v>
      </c>
      <c r="C29" s="103">
        <v>45533</v>
      </c>
      <c r="D29" s="46">
        <v>65000</v>
      </c>
      <c r="E29" s="95">
        <v>10.89</v>
      </c>
      <c r="F29" s="9">
        <f t="shared" ref="F29:F30" si="3">D29/E29</f>
        <v>5968.7786960514231</v>
      </c>
      <c r="G29" s="13" t="s">
        <v>79</v>
      </c>
    </row>
    <row r="30" spans="2:13">
      <c r="B30" s="422" t="s">
        <v>399</v>
      </c>
      <c r="C30" s="103">
        <v>45531</v>
      </c>
      <c r="D30" s="423">
        <v>60000</v>
      </c>
      <c r="E30" s="95">
        <v>11.3</v>
      </c>
      <c r="F30" s="9">
        <f t="shared" si="3"/>
        <v>5309.7345132743358</v>
      </c>
      <c r="G30" s="13" t="s">
        <v>79</v>
      </c>
    </row>
    <row r="31" spans="2:13">
      <c r="B31" s="181"/>
      <c r="C31" s="177" t="s">
        <v>74</v>
      </c>
      <c r="D31" s="180">
        <f>SUM(D26:D30)</f>
        <v>252000</v>
      </c>
      <c r="E31" s="178">
        <f>SUM(E26:E30)</f>
        <v>46.78</v>
      </c>
      <c r="F31" s="183">
        <f t="shared" si="2"/>
        <v>5386.9174861051733</v>
      </c>
      <c r="G31" s="13"/>
    </row>
    <row r="33" spans="2:7" ht="15.6">
      <c r="B33" s="191" t="s">
        <v>181</v>
      </c>
    </row>
    <row r="34" spans="2:7">
      <c r="B34" s="55" t="s">
        <v>72</v>
      </c>
      <c r="C34" s="121">
        <v>45583</v>
      </c>
      <c r="D34" s="97">
        <v>39000</v>
      </c>
      <c r="E34" s="122">
        <v>5.01</v>
      </c>
      <c r="F34" s="37">
        <f t="shared" si="2"/>
        <v>7784.4311377245513</v>
      </c>
      <c r="G34" s="13" t="s">
        <v>79</v>
      </c>
    </row>
    <row r="35" spans="2:7">
      <c r="B35" s="55" t="s">
        <v>73</v>
      </c>
      <c r="C35" s="121">
        <v>44734</v>
      </c>
      <c r="D35" s="97">
        <v>35000</v>
      </c>
      <c r="E35" s="122">
        <v>5.07</v>
      </c>
      <c r="F35" s="37">
        <f t="shared" si="2"/>
        <v>6903.3530571992105</v>
      </c>
      <c r="G35" s="13" t="s">
        <v>79</v>
      </c>
    </row>
    <row r="36" spans="2:7">
      <c r="B36" s="55" t="s">
        <v>62</v>
      </c>
      <c r="C36" s="121">
        <v>45324</v>
      </c>
      <c r="D36" s="97">
        <v>27000</v>
      </c>
      <c r="E36" s="122">
        <v>4.22</v>
      </c>
      <c r="F36" s="37">
        <f t="shared" si="2"/>
        <v>6398.1042654028442</v>
      </c>
      <c r="G36" s="13" t="s">
        <v>79</v>
      </c>
    </row>
    <row r="37" spans="2:7">
      <c r="B37" s="55" t="s">
        <v>71</v>
      </c>
      <c r="C37" s="121">
        <v>44841</v>
      </c>
      <c r="D37" s="97">
        <v>30000</v>
      </c>
      <c r="E37" s="122">
        <v>5</v>
      </c>
      <c r="F37" s="37">
        <f t="shared" si="2"/>
        <v>6000</v>
      </c>
      <c r="G37" s="13" t="s">
        <v>79</v>
      </c>
    </row>
    <row r="38" spans="2:7">
      <c r="B38" s="55"/>
      <c r="C38" s="177" t="s">
        <v>74</v>
      </c>
      <c r="D38" s="62">
        <f>SUM(D34:D37)</f>
        <v>131000</v>
      </c>
      <c r="E38" s="182">
        <f>SUM(E34:E37)</f>
        <v>19.3</v>
      </c>
      <c r="F38" s="189">
        <f t="shared" si="2"/>
        <v>6787.5647668393776</v>
      </c>
      <c r="G38" s="190" t="s">
        <v>126</v>
      </c>
    </row>
  </sheetData>
  <mergeCells count="2">
    <mergeCell ref="B2:G2"/>
    <mergeCell ref="K23:M23"/>
  </mergeCells>
  <conditionalFormatting sqref="B29:G30">
    <cfRule type="expression" dxfId="9" priority="1" stopIfTrue="1">
      <formula>MOD(ROW(),4)&gt;1</formula>
    </cfRule>
    <cfRule type="expression" dxfId="8" priority="2" stopIfTrue="1">
      <formula>MOD(ROW(),4)&lt;2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96E7-FFC8-443F-A315-12B4462C389C}">
  <dimension ref="A1:K17"/>
  <sheetViews>
    <sheetView topLeftCell="A6" zoomScaleNormal="100" workbookViewId="0">
      <selection activeCell="F20" sqref="E20:F27"/>
    </sheetView>
  </sheetViews>
  <sheetFormatPr defaultRowHeight="14.4"/>
  <cols>
    <col min="1" max="1" width="33.6640625" customWidth="1"/>
    <col min="2" max="2" width="26.33203125" customWidth="1"/>
    <col min="3" max="3" width="19.33203125" customWidth="1"/>
    <col min="4" max="4" width="14.88671875" customWidth="1"/>
    <col min="5" max="5" width="12.77734375" customWidth="1"/>
    <col min="6" max="6" width="15.21875" customWidth="1"/>
    <col min="7" max="7" width="14.109375" customWidth="1"/>
    <col min="8" max="8" width="22.77734375" customWidth="1"/>
    <col min="9" max="9" width="17.33203125" customWidth="1"/>
    <col min="10" max="10" width="19.88671875" customWidth="1"/>
    <col min="11" max="18" width="8.77734375" customWidth="1"/>
  </cols>
  <sheetData>
    <row r="1" spans="1:11" ht="17.399999999999999">
      <c r="A1" s="18" t="s">
        <v>82</v>
      </c>
      <c r="B1" s="211" t="s">
        <v>0</v>
      </c>
      <c r="C1" s="207" t="s">
        <v>2</v>
      </c>
      <c r="D1" s="208" t="s">
        <v>3</v>
      </c>
      <c r="E1" s="209" t="s">
        <v>11</v>
      </c>
      <c r="F1" s="210" t="s">
        <v>13</v>
      </c>
      <c r="G1" s="208" t="s">
        <v>14</v>
      </c>
      <c r="H1" s="209" t="s">
        <v>16</v>
      </c>
      <c r="I1" s="208" t="s">
        <v>15</v>
      </c>
      <c r="J1" s="209" t="s">
        <v>18</v>
      </c>
      <c r="K1" s="45" t="s">
        <v>17</v>
      </c>
    </row>
    <row r="2" spans="1:11" ht="17.399999999999999">
      <c r="A2" s="18" t="s">
        <v>346</v>
      </c>
      <c r="B2" s="228"/>
      <c r="C2" s="229"/>
      <c r="D2" s="230"/>
      <c r="E2" s="231"/>
      <c r="F2" s="232"/>
      <c r="G2" s="230"/>
      <c r="H2" s="231"/>
      <c r="I2" s="230"/>
      <c r="J2" s="231"/>
      <c r="K2" s="179"/>
    </row>
    <row r="3" spans="1:11" ht="15.6">
      <c r="B3" s="30" t="s">
        <v>244</v>
      </c>
      <c r="C3" s="233"/>
      <c r="D3" s="234"/>
      <c r="E3" s="235"/>
      <c r="F3" s="236"/>
      <c r="G3" s="234"/>
      <c r="H3" s="13" t="s">
        <v>79</v>
      </c>
      <c r="I3" s="234"/>
      <c r="J3" s="235"/>
      <c r="K3" s="237"/>
    </row>
    <row r="4" spans="1:11">
      <c r="B4" s="120" t="s">
        <v>53</v>
      </c>
      <c r="C4" s="104">
        <v>45541</v>
      </c>
      <c r="D4" s="9">
        <v>20000</v>
      </c>
      <c r="E4" s="129">
        <v>200</v>
      </c>
      <c r="F4" s="10">
        <v>6.0609999999999999</v>
      </c>
      <c r="G4" s="9">
        <v>100</v>
      </c>
      <c r="H4" s="13" t="s">
        <v>79</v>
      </c>
      <c r="I4" s="9">
        <v>3299.7855139415938</v>
      </c>
      <c r="J4" s="226" t="s">
        <v>191</v>
      </c>
      <c r="K4" s="227" t="s">
        <v>21</v>
      </c>
    </row>
    <row r="5" spans="1:11">
      <c r="B5" s="55" t="s">
        <v>190</v>
      </c>
      <c r="C5" s="104">
        <v>44222</v>
      </c>
      <c r="D5" s="206">
        <v>36500</v>
      </c>
      <c r="E5" s="212">
        <v>231</v>
      </c>
      <c r="F5" s="213">
        <v>4.26</v>
      </c>
      <c r="G5" s="206">
        <f>D5/E5</f>
        <v>158.00865800865802</v>
      </c>
      <c r="H5" s="13" t="s">
        <v>79</v>
      </c>
      <c r="I5" s="206">
        <v>8568.0751173708923</v>
      </c>
      <c r="J5" s="130" t="s">
        <v>191</v>
      </c>
      <c r="K5" s="227" t="s">
        <v>21</v>
      </c>
    </row>
    <row r="6" spans="1:11">
      <c r="B6" s="55" t="s">
        <v>188</v>
      </c>
      <c r="C6" s="104">
        <v>45022</v>
      </c>
      <c r="D6" s="206">
        <v>59000</v>
      </c>
      <c r="E6" s="212">
        <v>311</v>
      </c>
      <c r="F6" s="213">
        <v>2.2999999999999998</v>
      </c>
      <c r="G6" s="206">
        <f>D6/E6</f>
        <v>189.71061093247587</v>
      </c>
      <c r="H6" s="13" t="s">
        <v>79</v>
      </c>
      <c r="I6" s="206">
        <v>25652.17391304348</v>
      </c>
      <c r="J6" s="127" t="s">
        <v>195</v>
      </c>
      <c r="K6" s="227" t="s">
        <v>21</v>
      </c>
    </row>
    <row r="7" spans="1:11">
      <c r="B7" s="224" t="s">
        <v>186</v>
      </c>
      <c r="C7" s="256">
        <v>44650</v>
      </c>
      <c r="D7" s="214">
        <v>44000</v>
      </c>
      <c r="E7" s="215">
        <v>386</v>
      </c>
      <c r="F7" s="216">
        <v>20</v>
      </c>
      <c r="G7" s="214">
        <f>D7/E7</f>
        <v>113.98963730569949</v>
      </c>
      <c r="H7" s="225" t="s">
        <v>79</v>
      </c>
      <c r="I7" s="214">
        <v>2200</v>
      </c>
      <c r="J7" s="127" t="s">
        <v>195</v>
      </c>
      <c r="K7" s="227" t="s">
        <v>21</v>
      </c>
    </row>
    <row r="8" spans="1:11">
      <c r="B8" s="224"/>
      <c r="C8" s="257" t="s">
        <v>74</v>
      </c>
      <c r="D8" s="123">
        <f>SUM(D4:D7)</f>
        <v>159500</v>
      </c>
      <c r="E8" s="253">
        <f>SUM(E4:E7)</f>
        <v>1128</v>
      </c>
      <c r="F8" s="124">
        <f>SUM(F4:F7)</f>
        <v>32.620999999999995</v>
      </c>
      <c r="G8" s="254">
        <f>D8/E8</f>
        <v>141.40070921985816</v>
      </c>
      <c r="H8" s="255" t="s">
        <v>126</v>
      </c>
      <c r="I8" s="254">
        <f>D8/F8</f>
        <v>4889.4883663897499</v>
      </c>
      <c r="J8" s="127"/>
      <c r="K8" s="227"/>
    </row>
    <row r="9" spans="1:11">
      <c r="B9" s="244"/>
      <c r="C9" s="258"/>
      <c r="D9" s="246"/>
      <c r="E9" s="247"/>
      <c r="F9" s="248"/>
      <c r="G9" s="246"/>
      <c r="H9" s="249"/>
      <c r="I9" s="246"/>
      <c r="J9" s="243"/>
      <c r="K9" s="250"/>
    </row>
    <row r="10" spans="1:11">
      <c r="B10" s="245" t="s">
        <v>245</v>
      </c>
      <c r="C10" s="259"/>
      <c r="D10" s="223"/>
      <c r="E10" s="251"/>
      <c r="F10" s="252"/>
      <c r="G10" s="223"/>
      <c r="H10" s="94"/>
      <c r="I10" s="223"/>
      <c r="J10" s="1"/>
      <c r="K10" s="250"/>
    </row>
    <row r="11" spans="1:11">
      <c r="B11" s="120" t="s">
        <v>52</v>
      </c>
      <c r="C11" s="104">
        <v>44658</v>
      </c>
      <c r="D11" s="9">
        <v>15000</v>
      </c>
      <c r="E11" s="129">
        <v>298.08999999999997</v>
      </c>
      <c r="F11" s="10">
        <v>6.67</v>
      </c>
      <c r="G11" s="9">
        <v>50.320373041698822</v>
      </c>
      <c r="H11" s="13" t="s">
        <v>79</v>
      </c>
      <c r="I11" s="9">
        <v>2248.8755622188905</v>
      </c>
      <c r="J11" s="226" t="s">
        <v>191</v>
      </c>
      <c r="K11" s="227" t="s">
        <v>21</v>
      </c>
    </row>
    <row r="12" spans="1:11">
      <c r="B12" s="55" t="s">
        <v>189</v>
      </c>
      <c r="C12" s="104">
        <v>44972</v>
      </c>
      <c r="D12" s="206">
        <v>30000</v>
      </c>
      <c r="E12" s="212">
        <v>450</v>
      </c>
      <c r="F12" s="213">
        <v>19.260000000000002</v>
      </c>
      <c r="G12" s="206">
        <f>D12/E12</f>
        <v>66.666666666666671</v>
      </c>
      <c r="H12" s="13" t="s">
        <v>79</v>
      </c>
      <c r="I12" s="206">
        <v>1557.632398753894</v>
      </c>
      <c r="J12" s="127" t="s">
        <v>195</v>
      </c>
      <c r="K12" s="227" t="s">
        <v>21</v>
      </c>
    </row>
    <row r="13" spans="1:11">
      <c r="B13" s="55" t="s">
        <v>187</v>
      </c>
      <c r="C13" s="104">
        <v>44253</v>
      </c>
      <c r="D13" s="206">
        <v>42000</v>
      </c>
      <c r="E13" s="212">
        <v>475</v>
      </c>
      <c r="F13" s="213">
        <v>20</v>
      </c>
      <c r="G13" s="206">
        <f>D13/E13</f>
        <v>88.421052631578945</v>
      </c>
      <c r="H13" s="13" t="s">
        <v>79</v>
      </c>
      <c r="I13" s="206">
        <v>2100</v>
      </c>
      <c r="J13" s="226" t="s">
        <v>195</v>
      </c>
      <c r="K13" s="227" t="s">
        <v>21</v>
      </c>
    </row>
    <row r="14" spans="1:11">
      <c r="B14" s="120" t="s">
        <v>55</v>
      </c>
      <c r="C14" s="104">
        <v>44855</v>
      </c>
      <c r="D14" s="9">
        <v>20400</v>
      </c>
      <c r="E14" s="129">
        <v>700</v>
      </c>
      <c r="F14" s="10">
        <v>34.5</v>
      </c>
      <c r="G14" s="9">
        <v>29.142857142857142</v>
      </c>
      <c r="H14" s="12" t="s">
        <v>54</v>
      </c>
      <c r="I14" s="9">
        <v>591.304347826087</v>
      </c>
      <c r="J14" s="226" t="s">
        <v>191</v>
      </c>
      <c r="K14" s="227" t="s">
        <v>21</v>
      </c>
    </row>
    <row r="15" spans="1:11">
      <c r="B15" s="120" t="s">
        <v>40</v>
      </c>
      <c r="C15" s="104">
        <v>45247</v>
      </c>
      <c r="D15" s="9">
        <v>35000</v>
      </c>
      <c r="E15" s="129">
        <v>1320</v>
      </c>
      <c r="F15" s="10">
        <v>20.059999999999999</v>
      </c>
      <c r="G15" s="9">
        <v>26.515151515151516</v>
      </c>
      <c r="H15" s="13" t="s">
        <v>79</v>
      </c>
      <c r="I15" s="9">
        <v>1744.7657028913261</v>
      </c>
      <c r="J15" s="226" t="s">
        <v>191</v>
      </c>
      <c r="K15" s="227" t="s">
        <v>21</v>
      </c>
    </row>
    <row r="16" spans="1:11">
      <c r="B16" s="120" t="s">
        <v>192</v>
      </c>
      <c r="C16" s="104">
        <v>45146</v>
      </c>
      <c r="D16" s="9">
        <v>290000</v>
      </c>
      <c r="E16" s="129">
        <v>3100</v>
      </c>
      <c r="F16" s="10">
        <v>72.5</v>
      </c>
      <c r="G16" s="9">
        <v>48.417741935483868</v>
      </c>
      <c r="H16" s="12" t="s">
        <v>193</v>
      </c>
      <c r="I16" s="9">
        <v>2070.2758620689656</v>
      </c>
      <c r="J16" s="226" t="s">
        <v>194</v>
      </c>
      <c r="K16" s="227" t="s">
        <v>21</v>
      </c>
    </row>
    <row r="17" spans="3:9">
      <c r="C17" s="242" t="s">
        <v>74</v>
      </c>
      <c r="D17" s="238">
        <f>SUM(D11:D16)</f>
        <v>432400</v>
      </c>
      <c r="E17" s="239">
        <f>SUM(E11:E16)</f>
        <v>6343.09</v>
      </c>
      <c r="F17" s="240">
        <f>SUM(F11:F16)</f>
        <v>172.99</v>
      </c>
      <c r="G17" s="241">
        <f>D17/E17</f>
        <v>68.168668582662391</v>
      </c>
      <c r="H17" s="260" t="s">
        <v>126</v>
      </c>
      <c r="I17" s="254">
        <f>D17/F17</f>
        <v>2499.5664489276837</v>
      </c>
    </row>
  </sheetData>
  <sortState xmlns:xlrd2="http://schemas.microsoft.com/office/spreadsheetml/2017/richdata2" ref="A2:K13">
    <sortCondition ref="E2:E1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8227-3035-4D70-866D-CEFEF4440883}">
  <dimension ref="A1:Q53"/>
  <sheetViews>
    <sheetView topLeftCell="A25" zoomScale="60" zoomScaleNormal="60" workbookViewId="0">
      <selection activeCell="N53" sqref="N53"/>
    </sheetView>
  </sheetViews>
  <sheetFormatPr defaultRowHeight="14.4"/>
  <cols>
    <col min="1" max="1" width="36.77734375" customWidth="1"/>
    <col min="2" max="2" width="22.77734375" customWidth="1"/>
    <col min="3" max="3" width="29.6640625" customWidth="1"/>
    <col min="4" max="4" width="14" customWidth="1"/>
    <col min="5" max="5" width="12.5546875" customWidth="1"/>
    <col min="6" max="6" width="25.33203125" customWidth="1"/>
    <col min="7" max="7" width="20" customWidth="1"/>
    <col min="8" max="8" width="13.5546875" customWidth="1"/>
    <col min="9" max="9" width="12.77734375" customWidth="1"/>
    <col min="10" max="10" width="17" customWidth="1"/>
    <col min="11" max="11" width="13.44140625" customWidth="1"/>
    <col min="12" max="12" width="18.44140625" customWidth="1"/>
    <col min="13" max="13" width="15.77734375" customWidth="1"/>
    <col min="14" max="14" width="17.88671875" customWidth="1"/>
    <col min="15" max="15" width="21.44140625" customWidth="1"/>
    <col min="16" max="16" width="11.44140625" customWidth="1"/>
    <col min="17" max="17" width="27.5546875" customWidth="1"/>
  </cols>
  <sheetData>
    <row r="1" spans="1:17" ht="17.399999999999999">
      <c r="A1" s="18" t="s">
        <v>82</v>
      </c>
      <c r="B1" s="17" t="s">
        <v>0</v>
      </c>
      <c r="C1" s="14" t="s">
        <v>1</v>
      </c>
      <c r="D1" s="15" t="s">
        <v>2</v>
      </c>
      <c r="E1" s="16" t="s">
        <v>3</v>
      </c>
      <c r="F1" s="14" t="s">
        <v>4</v>
      </c>
      <c r="G1" s="16" t="s">
        <v>5</v>
      </c>
      <c r="H1" s="16" t="s">
        <v>6</v>
      </c>
      <c r="I1" s="221" t="s">
        <v>7</v>
      </c>
      <c r="J1" s="16" t="s">
        <v>8</v>
      </c>
      <c r="K1" s="16" t="s">
        <v>9</v>
      </c>
      <c r="L1" s="16" t="s">
        <v>10</v>
      </c>
      <c r="M1" s="222" t="s">
        <v>11</v>
      </c>
      <c r="N1" s="16" t="s">
        <v>14</v>
      </c>
      <c r="O1" s="14" t="s">
        <v>16</v>
      </c>
      <c r="P1" s="14" t="s">
        <v>17</v>
      </c>
      <c r="Q1" s="14" t="s">
        <v>18</v>
      </c>
    </row>
    <row r="2" spans="1:17" ht="17.399999999999999">
      <c r="A2" s="18" t="s">
        <v>199</v>
      </c>
      <c r="B2" s="55" t="s">
        <v>43</v>
      </c>
      <c r="C2" s="127" t="s">
        <v>44</v>
      </c>
      <c r="D2" s="268">
        <v>45302</v>
      </c>
      <c r="E2" s="9">
        <v>40000</v>
      </c>
      <c r="F2" s="127" t="s">
        <v>20</v>
      </c>
      <c r="G2" s="9">
        <v>40000</v>
      </c>
      <c r="H2" s="9">
        <v>15500</v>
      </c>
      <c r="I2" s="269">
        <f>H2/G2*100</f>
        <v>38.75</v>
      </c>
      <c r="J2" s="9">
        <v>30952</v>
      </c>
      <c r="K2" s="9">
        <v>40000</v>
      </c>
      <c r="L2" s="9">
        <v>30952</v>
      </c>
      <c r="M2" s="129">
        <v>167.31</v>
      </c>
      <c r="N2" s="9">
        <v>239.07716215408522</v>
      </c>
      <c r="O2" s="13" t="s">
        <v>79</v>
      </c>
      <c r="P2" s="11" t="s">
        <v>21</v>
      </c>
      <c r="Q2" s="125" t="s">
        <v>200</v>
      </c>
    </row>
    <row r="3" spans="1:17" ht="15.6">
      <c r="A3" s="96" t="s">
        <v>212</v>
      </c>
      <c r="B3" s="55" t="s">
        <v>197</v>
      </c>
      <c r="C3" s="127"/>
      <c r="D3" s="268">
        <v>44729</v>
      </c>
      <c r="E3" s="9">
        <v>45000</v>
      </c>
      <c r="F3" s="127" t="s">
        <v>20</v>
      </c>
      <c r="G3" s="9">
        <v>45000</v>
      </c>
      <c r="H3" s="9">
        <v>31700</v>
      </c>
      <c r="I3" s="269">
        <f>H3/G3*100</f>
        <v>70.444444444444443</v>
      </c>
      <c r="J3" s="9">
        <v>63450</v>
      </c>
      <c r="K3" s="9">
        <v>45000</v>
      </c>
      <c r="L3" s="9">
        <v>63450</v>
      </c>
      <c r="M3" s="129">
        <v>150</v>
      </c>
      <c r="N3" s="9">
        <v>300</v>
      </c>
      <c r="O3" s="13" t="s">
        <v>79</v>
      </c>
      <c r="P3" s="11">
        <v>402</v>
      </c>
      <c r="Q3" s="125" t="s">
        <v>201</v>
      </c>
    </row>
    <row r="4" spans="1:17">
      <c r="B4" s="55" t="s">
        <v>202</v>
      </c>
      <c r="C4" s="127" t="s">
        <v>58</v>
      </c>
      <c r="D4" s="268">
        <v>45532</v>
      </c>
      <c r="E4" s="9">
        <v>193000</v>
      </c>
      <c r="F4" s="127" t="s">
        <v>20</v>
      </c>
      <c r="G4" s="9">
        <v>193000</v>
      </c>
      <c r="H4" s="9">
        <v>77200</v>
      </c>
      <c r="I4" s="269">
        <f t="shared" ref="I4:I8" si="0">H4/G4*100</f>
        <v>40</v>
      </c>
      <c r="J4" s="9">
        <v>154413</v>
      </c>
      <c r="K4" s="9">
        <v>183828</v>
      </c>
      <c r="L4" s="9">
        <v>145241</v>
      </c>
      <c r="M4" s="129">
        <v>435</v>
      </c>
      <c r="N4" s="9">
        <v>422.59310344827588</v>
      </c>
      <c r="O4" s="13" t="s">
        <v>79</v>
      </c>
      <c r="P4" s="11" t="s">
        <v>23</v>
      </c>
      <c r="Q4" s="125" t="s">
        <v>203</v>
      </c>
    </row>
    <row r="5" spans="1:17">
      <c r="B5" s="55" t="s">
        <v>204</v>
      </c>
      <c r="C5" s="127" t="s">
        <v>205</v>
      </c>
      <c r="D5" s="268">
        <v>45093</v>
      </c>
      <c r="E5" s="9">
        <v>170000</v>
      </c>
      <c r="F5" s="127" t="s">
        <v>20</v>
      </c>
      <c r="G5" s="9">
        <v>170000</v>
      </c>
      <c r="H5" s="9">
        <v>87500</v>
      </c>
      <c r="I5" s="269">
        <f t="shared" si="0"/>
        <v>51.470588235294116</v>
      </c>
      <c r="J5" s="9">
        <v>174945</v>
      </c>
      <c r="K5" s="9">
        <v>65969</v>
      </c>
      <c r="L5" s="9">
        <v>70914</v>
      </c>
      <c r="M5" s="129">
        <v>383.2</v>
      </c>
      <c r="N5" s="9">
        <v>172.15292275574114</v>
      </c>
      <c r="O5" s="13" t="s">
        <v>79</v>
      </c>
      <c r="P5" s="11" t="s">
        <v>23</v>
      </c>
      <c r="Q5" s="125" t="s">
        <v>200</v>
      </c>
    </row>
    <row r="6" spans="1:17">
      <c r="B6" s="55" t="s">
        <v>198</v>
      </c>
      <c r="C6" s="127"/>
      <c r="D6" s="268">
        <v>44692</v>
      </c>
      <c r="E6" s="9">
        <v>36000</v>
      </c>
      <c r="F6" s="127" t="s">
        <v>20</v>
      </c>
      <c r="G6" s="9">
        <v>36000</v>
      </c>
      <c r="H6" s="9">
        <v>36000</v>
      </c>
      <c r="I6" s="269">
        <v>95</v>
      </c>
      <c r="J6" s="9">
        <v>72071</v>
      </c>
      <c r="K6" s="9">
        <v>36000</v>
      </c>
      <c r="L6" s="9">
        <v>72071</v>
      </c>
      <c r="M6" s="129">
        <v>75</v>
      </c>
      <c r="N6" s="9">
        <v>480</v>
      </c>
      <c r="O6" s="13" t="s">
        <v>79</v>
      </c>
      <c r="P6" s="11">
        <v>402</v>
      </c>
      <c r="Q6" s="125" t="s">
        <v>206</v>
      </c>
    </row>
    <row r="7" spans="1:17">
      <c r="B7" s="55" t="s">
        <v>207</v>
      </c>
      <c r="C7" s="127" t="s">
        <v>208</v>
      </c>
      <c r="D7" s="268">
        <v>45210</v>
      </c>
      <c r="E7" s="9">
        <v>90000</v>
      </c>
      <c r="F7" s="127" t="s">
        <v>20</v>
      </c>
      <c r="G7" s="9">
        <v>90000</v>
      </c>
      <c r="H7" s="9">
        <v>44700</v>
      </c>
      <c r="I7" s="269">
        <f t="shared" si="0"/>
        <v>49.666666666666664</v>
      </c>
      <c r="J7" s="9">
        <v>89459</v>
      </c>
      <c r="K7" s="9">
        <v>61041</v>
      </c>
      <c r="L7" s="9">
        <v>60500</v>
      </c>
      <c r="M7" s="129">
        <v>121</v>
      </c>
      <c r="N7" s="9">
        <v>504.47107438016531</v>
      </c>
      <c r="O7" s="13" t="s">
        <v>79</v>
      </c>
      <c r="P7" s="11" t="s">
        <v>23</v>
      </c>
      <c r="Q7" s="125" t="s">
        <v>209</v>
      </c>
    </row>
    <row r="8" spans="1:17">
      <c r="B8" s="55" t="s">
        <v>210</v>
      </c>
      <c r="C8" s="127" t="s">
        <v>211</v>
      </c>
      <c r="D8" s="268">
        <v>45191</v>
      </c>
      <c r="E8" s="9">
        <v>131000</v>
      </c>
      <c r="F8" s="127" t="s">
        <v>20</v>
      </c>
      <c r="G8" s="9">
        <v>131000</v>
      </c>
      <c r="H8" s="9">
        <v>65800</v>
      </c>
      <c r="I8" s="269">
        <f t="shared" si="0"/>
        <v>50.229007633587784</v>
      </c>
      <c r="J8" s="9">
        <v>131695</v>
      </c>
      <c r="K8" s="9">
        <v>72229</v>
      </c>
      <c r="L8" s="9">
        <v>72924</v>
      </c>
      <c r="M8" s="129">
        <v>128</v>
      </c>
      <c r="N8" s="9">
        <v>564.2890625</v>
      </c>
      <c r="O8" s="13" t="s">
        <v>79</v>
      </c>
      <c r="P8" s="11" t="s">
        <v>23</v>
      </c>
      <c r="Q8" s="125" t="s">
        <v>209</v>
      </c>
    </row>
    <row r="9" spans="1:17">
      <c r="B9" s="261"/>
      <c r="C9" s="263"/>
      <c r="D9" s="264" t="s">
        <v>74</v>
      </c>
      <c r="E9" s="265">
        <f>SUM(E2:E8)</f>
        <v>705000</v>
      </c>
      <c r="F9" s="263"/>
      <c r="G9" s="265">
        <f>SUM(G2:G8)</f>
        <v>705000</v>
      </c>
      <c r="H9" s="265">
        <f>SUM(H2:H8)</f>
        <v>358400</v>
      </c>
      <c r="I9" s="269"/>
      <c r="J9" s="265">
        <f>SUM(J2:J8)</f>
        <v>716985</v>
      </c>
      <c r="K9" s="265">
        <f>SUM(K2:K8)</f>
        <v>504067</v>
      </c>
      <c r="L9" s="265">
        <f>SUM(L2:L8)</f>
        <v>516052</v>
      </c>
      <c r="M9" s="267">
        <f>SUM(M2:M8)</f>
        <v>1459.51</v>
      </c>
      <c r="N9" s="265"/>
      <c r="O9" s="263"/>
      <c r="P9" s="263"/>
      <c r="Q9" s="263"/>
    </row>
    <row r="10" spans="1:17">
      <c r="B10" s="261"/>
      <c r="C10" s="263"/>
      <c r="D10" s="264"/>
      <c r="E10" s="265"/>
      <c r="F10" s="263"/>
      <c r="G10" s="265"/>
      <c r="H10" s="265" t="s">
        <v>75</v>
      </c>
      <c r="I10" s="269">
        <f>H9/G9*100</f>
        <v>50.836879432624116</v>
      </c>
      <c r="J10" s="265"/>
      <c r="K10" s="265"/>
      <c r="L10" s="55"/>
      <c r="M10" s="270" t="s">
        <v>76</v>
      </c>
      <c r="N10" s="267"/>
      <c r="O10" s="263"/>
      <c r="P10" s="263"/>
      <c r="Q10" s="263"/>
    </row>
    <row r="11" spans="1:17">
      <c r="B11" s="262"/>
      <c r="C11" s="263"/>
      <c r="D11" s="264"/>
      <c r="E11" s="265"/>
      <c r="F11" s="263"/>
      <c r="G11" s="265"/>
      <c r="H11" s="265"/>
      <c r="I11" s="266"/>
      <c r="J11" s="265"/>
      <c r="K11" s="265"/>
      <c r="L11" s="55"/>
      <c r="M11" s="270" t="s">
        <v>78</v>
      </c>
      <c r="N11" s="271">
        <f>K9/M9</f>
        <v>345.36728079972045</v>
      </c>
      <c r="O11" s="278" t="s">
        <v>126</v>
      </c>
      <c r="P11" s="263"/>
      <c r="Q11" s="263"/>
    </row>
    <row r="12" spans="1:17">
      <c r="B12" s="261"/>
      <c r="C12" s="272"/>
      <c r="D12" s="273"/>
      <c r="E12" s="274"/>
      <c r="F12" s="272"/>
      <c r="G12" s="274"/>
      <c r="H12" s="274"/>
      <c r="I12" s="275"/>
      <c r="J12" s="274"/>
      <c r="K12" s="274"/>
      <c r="L12" s="274"/>
      <c r="M12" s="276"/>
      <c r="N12" s="274"/>
      <c r="O12" s="272"/>
      <c r="P12" s="272"/>
      <c r="Q12" s="272"/>
    </row>
    <row r="15" spans="1:17" ht="17.399999999999999">
      <c r="A15" s="18" t="s">
        <v>82</v>
      </c>
      <c r="B15" s="220" t="s">
        <v>0</v>
      </c>
      <c r="C15" s="17" t="s">
        <v>1</v>
      </c>
      <c r="D15" s="188" t="s">
        <v>2</v>
      </c>
      <c r="E15" s="217" t="s">
        <v>3</v>
      </c>
      <c r="F15" s="17" t="s">
        <v>4</v>
      </c>
      <c r="G15" s="217" t="s">
        <v>5</v>
      </c>
      <c r="H15" s="217" t="s">
        <v>6</v>
      </c>
      <c r="I15" s="218" t="s">
        <v>7</v>
      </c>
      <c r="J15" s="217" t="s">
        <v>8</v>
      </c>
      <c r="K15" s="217" t="s">
        <v>9</v>
      </c>
      <c r="L15" s="217" t="s">
        <v>10</v>
      </c>
      <c r="M15" s="219" t="s">
        <v>11</v>
      </c>
      <c r="N15" s="217" t="s">
        <v>14</v>
      </c>
      <c r="O15" s="17" t="s">
        <v>16</v>
      </c>
      <c r="P15" s="17" t="s">
        <v>17</v>
      </c>
      <c r="Q15" s="17" t="s">
        <v>18</v>
      </c>
    </row>
    <row r="16" spans="1:17" ht="17.399999999999999">
      <c r="A16" s="18" t="s">
        <v>199</v>
      </c>
      <c r="B16" s="120" t="s">
        <v>213</v>
      </c>
      <c r="C16" s="127" t="s">
        <v>214</v>
      </c>
      <c r="D16" s="268">
        <v>44943</v>
      </c>
      <c r="E16" s="9">
        <v>150000</v>
      </c>
      <c r="F16" s="127" t="s">
        <v>20</v>
      </c>
      <c r="G16" s="9">
        <v>150000</v>
      </c>
      <c r="H16" s="9">
        <v>76200</v>
      </c>
      <c r="I16" s="269">
        <v>50.8</v>
      </c>
      <c r="J16" s="9">
        <v>152433</v>
      </c>
      <c r="K16" s="9">
        <v>32767</v>
      </c>
      <c r="L16" s="9">
        <v>35200</v>
      </c>
      <c r="M16" s="129">
        <v>100</v>
      </c>
      <c r="N16" s="9">
        <v>327.67</v>
      </c>
      <c r="O16" s="13" t="s">
        <v>79</v>
      </c>
      <c r="P16" s="11" t="s">
        <v>23</v>
      </c>
      <c r="Q16" s="277" t="s">
        <v>215</v>
      </c>
    </row>
    <row r="17" spans="1:17" ht="15.6">
      <c r="A17" s="96" t="s">
        <v>241</v>
      </c>
      <c r="B17" s="120" t="s">
        <v>216</v>
      </c>
      <c r="C17" s="127" t="s">
        <v>217</v>
      </c>
      <c r="D17" s="268">
        <v>44800</v>
      </c>
      <c r="E17" s="9">
        <v>188000</v>
      </c>
      <c r="F17" s="127" t="s">
        <v>20</v>
      </c>
      <c r="G17" s="9">
        <v>188000</v>
      </c>
      <c r="H17" s="9">
        <v>102500</v>
      </c>
      <c r="I17" s="269">
        <v>54.521276595744681</v>
      </c>
      <c r="J17" s="9">
        <v>210733</v>
      </c>
      <c r="K17" s="9">
        <v>72523</v>
      </c>
      <c r="L17" s="9">
        <v>95256</v>
      </c>
      <c r="M17" s="129">
        <v>294</v>
      </c>
      <c r="N17" s="9">
        <v>246.67687074829931</v>
      </c>
      <c r="O17" s="13" t="s">
        <v>79</v>
      </c>
      <c r="P17" s="11" t="s">
        <v>23</v>
      </c>
      <c r="Q17" s="277" t="s">
        <v>218</v>
      </c>
    </row>
    <row r="18" spans="1:17">
      <c r="B18" s="120" t="s">
        <v>219</v>
      </c>
      <c r="C18" s="127" t="s">
        <v>220</v>
      </c>
      <c r="D18" s="268">
        <v>44823</v>
      </c>
      <c r="E18" s="9">
        <v>120000</v>
      </c>
      <c r="F18" s="127" t="s">
        <v>20</v>
      </c>
      <c r="G18" s="9">
        <v>120000</v>
      </c>
      <c r="H18" s="9">
        <v>51300</v>
      </c>
      <c r="I18" s="269">
        <v>42.75</v>
      </c>
      <c r="J18" s="9">
        <v>118170</v>
      </c>
      <c r="K18" s="9">
        <v>82830</v>
      </c>
      <c r="L18" s="9">
        <v>81000</v>
      </c>
      <c r="M18" s="129">
        <v>200</v>
      </c>
      <c r="N18" s="9">
        <v>414.15</v>
      </c>
      <c r="O18" s="13" t="s">
        <v>79</v>
      </c>
      <c r="P18" s="11" t="s">
        <v>23</v>
      </c>
      <c r="Q18" s="277" t="s">
        <v>218</v>
      </c>
    </row>
    <row r="19" spans="1:17">
      <c r="B19" s="120" t="s">
        <v>221</v>
      </c>
      <c r="C19" s="127" t="s">
        <v>222</v>
      </c>
      <c r="D19" s="268">
        <v>44693</v>
      </c>
      <c r="E19" s="9">
        <v>185000</v>
      </c>
      <c r="F19" s="127" t="s">
        <v>20</v>
      </c>
      <c r="G19" s="9">
        <v>185000</v>
      </c>
      <c r="H19" s="9">
        <v>50300</v>
      </c>
      <c r="I19" s="269">
        <v>27.189189189189189</v>
      </c>
      <c r="J19" s="9">
        <v>173167</v>
      </c>
      <c r="K19" s="9">
        <v>61648</v>
      </c>
      <c r="L19" s="9">
        <v>49815</v>
      </c>
      <c r="M19" s="129">
        <v>123</v>
      </c>
      <c r="N19" s="9">
        <v>501.20325203252031</v>
      </c>
      <c r="O19" s="13" t="s">
        <v>79</v>
      </c>
      <c r="P19" s="11" t="s">
        <v>23</v>
      </c>
      <c r="Q19" s="277" t="s">
        <v>218</v>
      </c>
    </row>
    <row r="20" spans="1:17">
      <c r="B20" s="120" t="s">
        <v>32</v>
      </c>
      <c r="C20" s="127" t="s">
        <v>33</v>
      </c>
      <c r="D20" s="268">
        <v>45131</v>
      </c>
      <c r="E20" s="9">
        <v>16000</v>
      </c>
      <c r="F20" s="127" t="s">
        <v>20</v>
      </c>
      <c r="G20" s="9">
        <v>16000</v>
      </c>
      <c r="H20" s="9">
        <v>9400</v>
      </c>
      <c r="I20" s="269">
        <v>58.75</v>
      </c>
      <c r="J20" s="9">
        <v>18750</v>
      </c>
      <c r="K20" s="9">
        <v>16000</v>
      </c>
      <c r="L20" s="9">
        <v>18750</v>
      </c>
      <c r="M20" s="129">
        <v>150</v>
      </c>
      <c r="N20" s="9">
        <v>106.66666666666667</v>
      </c>
      <c r="O20" s="13" t="s">
        <v>79</v>
      </c>
      <c r="P20" s="11" t="s">
        <v>21</v>
      </c>
      <c r="Q20" s="277" t="s">
        <v>215</v>
      </c>
    </row>
    <row r="21" spans="1:17">
      <c r="B21" s="120" t="s">
        <v>223</v>
      </c>
      <c r="C21" s="127" t="s">
        <v>224</v>
      </c>
      <c r="D21" s="268">
        <v>44916</v>
      </c>
      <c r="E21" s="9">
        <v>245000</v>
      </c>
      <c r="F21" s="127" t="s">
        <v>20</v>
      </c>
      <c r="G21" s="9">
        <v>245000</v>
      </c>
      <c r="H21" s="9">
        <v>100700</v>
      </c>
      <c r="I21" s="269">
        <v>41.102040816326529</v>
      </c>
      <c r="J21" s="9">
        <v>246204</v>
      </c>
      <c r="K21" s="9">
        <v>114802</v>
      </c>
      <c r="L21" s="9">
        <v>116006</v>
      </c>
      <c r="M21" s="129">
        <v>296.69</v>
      </c>
      <c r="N21" s="9">
        <v>386.94260002022315</v>
      </c>
      <c r="O21" s="12" t="s">
        <v>225</v>
      </c>
      <c r="P21" s="11" t="s">
        <v>23</v>
      </c>
      <c r="Q21" s="277" t="s">
        <v>218</v>
      </c>
    </row>
    <row r="22" spans="1:17">
      <c r="B22" s="120" t="s">
        <v>196</v>
      </c>
      <c r="C22" s="127" t="s">
        <v>226</v>
      </c>
      <c r="D22" s="268">
        <v>45327</v>
      </c>
      <c r="E22" s="9">
        <v>107000</v>
      </c>
      <c r="F22" s="127" t="s">
        <v>20</v>
      </c>
      <c r="G22" s="9">
        <v>107000</v>
      </c>
      <c r="H22" s="9">
        <v>26300</v>
      </c>
      <c r="I22" s="269">
        <v>24.579439252336449</v>
      </c>
      <c r="J22" s="9">
        <v>103321</v>
      </c>
      <c r="K22" s="9">
        <v>107000</v>
      </c>
      <c r="L22" s="9">
        <v>101250</v>
      </c>
      <c r="M22" s="129">
        <v>250</v>
      </c>
      <c r="N22" s="9">
        <v>428</v>
      </c>
      <c r="O22" s="13" t="s">
        <v>79</v>
      </c>
      <c r="P22" s="11" t="s">
        <v>21</v>
      </c>
      <c r="Q22" s="277" t="s">
        <v>227</v>
      </c>
    </row>
    <row r="23" spans="1:17">
      <c r="B23" s="120" t="s">
        <v>228</v>
      </c>
      <c r="C23" s="127" t="s">
        <v>229</v>
      </c>
      <c r="D23" s="268">
        <v>44748</v>
      </c>
      <c r="E23" s="9">
        <v>182600</v>
      </c>
      <c r="F23" s="127" t="s">
        <v>20</v>
      </c>
      <c r="G23" s="9">
        <v>182600</v>
      </c>
      <c r="H23" s="9">
        <v>79600</v>
      </c>
      <c r="I23" s="269">
        <v>43.592552026286967</v>
      </c>
      <c r="J23" s="9">
        <v>159251</v>
      </c>
      <c r="K23" s="9">
        <v>78613</v>
      </c>
      <c r="L23" s="9">
        <v>55264</v>
      </c>
      <c r="M23" s="129">
        <v>157</v>
      </c>
      <c r="N23" s="9">
        <v>500.71974522292993</v>
      </c>
      <c r="O23" s="13" t="s">
        <v>79</v>
      </c>
      <c r="P23" s="11" t="s">
        <v>23</v>
      </c>
      <c r="Q23" s="277" t="s">
        <v>215</v>
      </c>
    </row>
    <row r="24" spans="1:17">
      <c r="B24" s="120" t="s">
        <v>230</v>
      </c>
      <c r="C24" s="127" t="s">
        <v>231</v>
      </c>
      <c r="D24" s="268">
        <v>45618</v>
      </c>
      <c r="E24" s="9">
        <v>250000</v>
      </c>
      <c r="F24" s="127" t="s">
        <v>20</v>
      </c>
      <c r="G24" s="9">
        <v>250000</v>
      </c>
      <c r="H24" s="9">
        <v>85700</v>
      </c>
      <c r="I24" s="269">
        <v>34.28</v>
      </c>
      <c r="J24" s="9">
        <v>171346</v>
      </c>
      <c r="K24" s="9">
        <v>113400</v>
      </c>
      <c r="L24" s="9">
        <v>34746</v>
      </c>
      <c r="M24" s="129">
        <v>98.71</v>
      </c>
      <c r="N24" s="9">
        <v>1148.8197750987742</v>
      </c>
      <c r="O24" s="13" t="s">
        <v>79</v>
      </c>
      <c r="P24" s="11" t="s">
        <v>23</v>
      </c>
      <c r="Q24" s="277" t="s">
        <v>215</v>
      </c>
    </row>
    <row r="25" spans="1:17">
      <c r="B25" s="120" t="s">
        <v>232</v>
      </c>
      <c r="C25" s="127" t="s">
        <v>233</v>
      </c>
      <c r="D25" s="268">
        <v>44755</v>
      </c>
      <c r="E25" s="9">
        <v>150000</v>
      </c>
      <c r="F25" s="127" t="s">
        <v>20</v>
      </c>
      <c r="G25" s="9">
        <v>150000</v>
      </c>
      <c r="H25" s="9">
        <v>71900</v>
      </c>
      <c r="I25" s="269">
        <v>47.93333333333333</v>
      </c>
      <c r="J25" s="9">
        <v>157051</v>
      </c>
      <c r="K25" s="9">
        <v>89137</v>
      </c>
      <c r="L25" s="9">
        <v>96188</v>
      </c>
      <c r="M25" s="129">
        <v>475</v>
      </c>
      <c r="N25" s="9">
        <v>187.65684210526317</v>
      </c>
      <c r="O25" s="13" t="s">
        <v>79</v>
      </c>
      <c r="P25" s="11" t="s">
        <v>23</v>
      </c>
      <c r="Q25" s="277" t="s">
        <v>234</v>
      </c>
    </row>
    <row r="26" spans="1:17">
      <c r="B26" s="120" t="s">
        <v>235</v>
      </c>
      <c r="C26" s="127" t="s">
        <v>236</v>
      </c>
      <c r="D26" s="268">
        <v>45611</v>
      </c>
      <c r="E26" s="9">
        <v>195000</v>
      </c>
      <c r="F26" s="127" t="s">
        <v>20</v>
      </c>
      <c r="G26" s="9">
        <v>195000</v>
      </c>
      <c r="H26" s="9">
        <v>78400</v>
      </c>
      <c r="I26" s="269">
        <v>40.205128205128204</v>
      </c>
      <c r="J26" s="9">
        <v>156865</v>
      </c>
      <c r="K26" s="9">
        <v>96723</v>
      </c>
      <c r="L26" s="9">
        <v>58588</v>
      </c>
      <c r="M26" s="129">
        <v>80</v>
      </c>
      <c r="N26" s="9">
        <v>1209.0374999999999</v>
      </c>
      <c r="O26" s="13" t="s">
        <v>79</v>
      </c>
      <c r="P26" s="11" t="s">
        <v>23</v>
      </c>
      <c r="Q26" s="277" t="s">
        <v>215</v>
      </c>
    </row>
    <row r="27" spans="1:17">
      <c r="B27" s="263"/>
      <c r="C27" s="263"/>
      <c r="D27" s="264" t="s">
        <v>74</v>
      </c>
      <c r="E27" s="265">
        <f>SUM(E16:E26)</f>
        <v>1788600</v>
      </c>
      <c r="F27" s="263"/>
      <c r="G27" s="265">
        <v>1788600</v>
      </c>
      <c r="H27" s="265">
        <v>732300</v>
      </c>
      <c r="I27" s="266"/>
      <c r="J27" s="265">
        <v>1667291</v>
      </c>
      <c r="K27" s="265">
        <v>865443</v>
      </c>
      <c r="L27" s="265">
        <v>742063</v>
      </c>
      <c r="M27" s="267">
        <v>2224.4</v>
      </c>
      <c r="N27" s="265"/>
      <c r="O27" s="263"/>
      <c r="P27" s="263"/>
      <c r="Q27" s="263"/>
    </row>
    <row r="28" spans="1:17">
      <c r="B28" s="263"/>
      <c r="C28" s="263"/>
      <c r="D28" s="264"/>
      <c r="E28" s="265"/>
      <c r="F28" s="263"/>
      <c r="G28" s="265"/>
      <c r="H28" s="265" t="s">
        <v>75</v>
      </c>
      <c r="I28" s="266">
        <v>40.942636699094265</v>
      </c>
      <c r="J28" s="265"/>
      <c r="K28" s="265"/>
      <c r="L28" s="55"/>
      <c r="M28" s="270" t="s">
        <v>76</v>
      </c>
      <c r="N28" s="267"/>
      <c r="O28" s="263"/>
      <c r="P28" s="263"/>
      <c r="Q28" s="263"/>
    </row>
    <row r="29" spans="1:17">
      <c r="B29" s="263"/>
      <c r="C29" s="263"/>
      <c r="D29" s="264"/>
      <c r="E29" s="265"/>
      <c r="F29" s="263"/>
      <c r="G29" s="265"/>
      <c r="H29" s="265"/>
      <c r="I29" s="266"/>
      <c r="J29" s="265"/>
      <c r="K29" s="265"/>
      <c r="L29" s="55"/>
      <c r="M29" s="270" t="s">
        <v>78</v>
      </c>
      <c r="N29" s="271">
        <f>K27/M27</f>
        <v>389.06806329796797</v>
      </c>
      <c r="O29" s="278" t="s">
        <v>126</v>
      </c>
      <c r="P29" s="263"/>
      <c r="Q29" s="263"/>
    </row>
    <row r="32" spans="1:17" ht="17.399999999999999">
      <c r="A32" s="18" t="s">
        <v>82</v>
      </c>
      <c r="B32" s="17" t="s">
        <v>0</v>
      </c>
      <c r="C32" s="280" t="s">
        <v>1</v>
      </c>
      <c r="D32" s="279" t="s">
        <v>2</v>
      </c>
      <c r="E32" s="288" t="s">
        <v>3</v>
      </c>
      <c r="F32" s="280" t="s">
        <v>4</v>
      </c>
      <c r="G32" s="288" t="s">
        <v>5</v>
      </c>
      <c r="H32" s="288" t="s">
        <v>6</v>
      </c>
      <c r="I32" s="289" t="s">
        <v>7</v>
      </c>
      <c r="J32" s="288" t="s">
        <v>8</v>
      </c>
      <c r="K32" s="288" t="s">
        <v>9</v>
      </c>
      <c r="L32" s="288" t="s">
        <v>10</v>
      </c>
      <c r="M32" s="290" t="s">
        <v>11</v>
      </c>
      <c r="N32" s="288" t="s">
        <v>14</v>
      </c>
      <c r="O32" s="280" t="s">
        <v>16</v>
      </c>
      <c r="P32" s="280" t="s">
        <v>17</v>
      </c>
      <c r="Q32" s="280" t="s">
        <v>18</v>
      </c>
    </row>
    <row r="33" spans="1:17" ht="17.399999999999999">
      <c r="A33" s="18" t="s">
        <v>199</v>
      </c>
      <c r="B33" s="55" t="s">
        <v>207</v>
      </c>
      <c r="C33" s="127" t="s">
        <v>208</v>
      </c>
      <c r="D33" s="268">
        <v>45210</v>
      </c>
      <c r="E33" s="9">
        <v>90000</v>
      </c>
      <c r="F33" s="127" t="s">
        <v>20</v>
      </c>
      <c r="G33" s="9">
        <v>90000</v>
      </c>
      <c r="H33" s="9">
        <v>44700</v>
      </c>
      <c r="I33" s="269">
        <v>49.666666666666664</v>
      </c>
      <c r="J33" s="9">
        <v>89459</v>
      </c>
      <c r="K33" s="9">
        <v>61041</v>
      </c>
      <c r="L33" s="9">
        <v>60500</v>
      </c>
      <c r="M33" s="129">
        <v>121</v>
      </c>
      <c r="N33" s="9">
        <v>504.47107438016531</v>
      </c>
      <c r="O33" s="13" t="s">
        <v>79</v>
      </c>
      <c r="P33" s="11" t="s">
        <v>23</v>
      </c>
      <c r="Q33" s="277" t="s">
        <v>209</v>
      </c>
    </row>
    <row r="34" spans="1:17" ht="15.6">
      <c r="A34" s="96" t="s">
        <v>243</v>
      </c>
      <c r="B34" s="55" t="s">
        <v>210</v>
      </c>
      <c r="C34" s="127" t="s">
        <v>211</v>
      </c>
      <c r="D34" s="268">
        <v>45191</v>
      </c>
      <c r="E34" s="9">
        <v>131000</v>
      </c>
      <c r="F34" s="127" t="s">
        <v>20</v>
      </c>
      <c r="G34" s="9">
        <v>131000</v>
      </c>
      <c r="H34" s="9">
        <v>65800</v>
      </c>
      <c r="I34" s="269">
        <v>50.229007633587784</v>
      </c>
      <c r="J34" s="9">
        <v>131695</v>
      </c>
      <c r="K34" s="9">
        <v>72229</v>
      </c>
      <c r="L34" s="9">
        <v>72924</v>
      </c>
      <c r="M34" s="129">
        <v>128</v>
      </c>
      <c r="N34" s="9">
        <v>564.2890625</v>
      </c>
      <c r="O34" s="13" t="s">
        <v>79</v>
      </c>
      <c r="P34" s="11" t="s">
        <v>23</v>
      </c>
      <c r="Q34" s="277" t="s">
        <v>209</v>
      </c>
    </row>
    <row r="35" spans="1:17">
      <c r="B35" s="120" t="s">
        <v>228</v>
      </c>
      <c r="C35" s="127" t="s">
        <v>229</v>
      </c>
      <c r="D35" s="268">
        <v>44748</v>
      </c>
      <c r="E35" s="9">
        <v>182600</v>
      </c>
      <c r="F35" s="127" t="s">
        <v>20</v>
      </c>
      <c r="G35" s="9">
        <v>182600</v>
      </c>
      <c r="H35" s="9">
        <v>79600</v>
      </c>
      <c r="I35" s="269">
        <v>43.592552026286967</v>
      </c>
      <c r="J35" s="9">
        <v>159251</v>
      </c>
      <c r="K35" s="9">
        <v>78613</v>
      </c>
      <c r="L35" s="9">
        <v>55264</v>
      </c>
      <c r="M35" s="129">
        <v>157</v>
      </c>
      <c r="N35" s="9">
        <v>500.71974522292993</v>
      </c>
      <c r="O35" s="13" t="s">
        <v>79</v>
      </c>
      <c r="P35" s="11" t="s">
        <v>23</v>
      </c>
      <c r="Q35" s="277" t="s">
        <v>215</v>
      </c>
    </row>
    <row r="36" spans="1:17">
      <c r="B36" s="120" t="s">
        <v>230</v>
      </c>
      <c r="C36" s="127" t="s">
        <v>231</v>
      </c>
      <c r="D36" s="268">
        <v>45618</v>
      </c>
      <c r="E36" s="9">
        <v>250000</v>
      </c>
      <c r="F36" s="127" t="s">
        <v>20</v>
      </c>
      <c r="G36" s="9">
        <v>250000</v>
      </c>
      <c r="H36" s="9">
        <v>85700</v>
      </c>
      <c r="I36" s="269">
        <v>34.28</v>
      </c>
      <c r="J36" s="9">
        <v>171346</v>
      </c>
      <c r="K36" s="9">
        <v>113400</v>
      </c>
      <c r="L36" s="9">
        <v>34746</v>
      </c>
      <c r="M36" s="129">
        <v>98.71</v>
      </c>
      <c r="N36" s="9">
        <v>1148.8197750987742</v>
      </c>
      <c r="O36" s="13" t="s">
        <v>79</v>
      </c>
      <c r="P36" s="11" t="s">
        <v>23</v>
      </c>
      <c r="Q36" s="277" t="s">
        <v>215</v>
      </c>
    </row>
    <row r="37" spans="1:17">
      <c r="B37" s="120" t="s">
        <v>235</v>
      </c>
      <c r="C37" s="127" t="s">
        <v>236</v>
      </c>
      <c r="D37" s="268">
        <v>45611</v>
      </c>
      <c r="E37" s="9">
        <v>195000</v>
      </c>
      <c r="F37" s="127" t="s">
        <v>20</v>
      </c>
      <c r="G37" s="9">
        <v>195000</v>
      </c>
      <c r="H37" s="9">
        <v>78400</v>
      </c>
      <c r="I37" s="269">
        <v>40.205128205128204</v>
      </c>
      <c r="J37" s="9">
        <v>156865</v>
      </c>
      <c r="K37" s="9">
        <v>96723</v>
      </c>
      <c r="L37" s="9">
        <v>58588</v>
      </c>
      <c r="M37" s="129">
        <v>80</v>
      </c>
      <c r="N37" s="9">
        <v>1209.0374999999999</v>
      </c>
      <c r="O37" s="13" t="s">
        <v>79</v>
      </c>
      <c r="P37" s="11" t="s">
        <v>23</v>
      </c>
      <c r="Q37" s="277" t="s">
        <v>215</v>
      </c>
    </row>
    <row r="38" spans="1:17">
      <c r="B38" s="120" t="s">
        <v>221</v>
      </c>
      <c r="C38" s="127" t="s">
        <v>222</v>
      </c>
      <c r="D38" s="268">
        <v>44693</v>
      </c>
      <c r="E38" s="9">
        <v>185000</v>
      </c>
      <c r="F38" s="127" t="s">
        <v>20</v>
      </c>
      <c r="G38" s="9">
        <v>185000</v>
      </c>
      <c r="H38" s="9">
        <v>50300</v>
      </c>
      <c r="I38" s="269">
        <v>27.189189189189189</v>
      </c>
      <c r="J38" s="9">
        <v>173167</v>
      </c>
      <c r="K38" s="9">
        <v>61648</v>
      </c>
      <c r="L38" s="9">
        <v>49815</v>
      </c>
      <c r="M38" s="129">
        <v>123</v>
      </c>
      <c r="N38" s="9">
        <v>501.20325203252031</v>
      </c>
      <c r="O38" s="13" t="s">
        <v>79</v>
      </c>
      <c r="P38" s="11" t="s">
        <v>23</v>
      </c>
      <c r="Q38" s="277" t="s">
        <v>218</v>
      </c>
    </row>
    <row r="39" spans="1:17">
      <c r="B39" s="120" t="s">
        <v>196</v>
      </c>
      <c r="C39" s="127" t="s">
        <v>226</v>
      </c>
      <c r="D39" s="268">
        <v>45327</v>
      </c>
      <c r="E39" s="9">
        <v>107000</v>
      </c>
      <c r="F39" s="127" t="s">
        <v>20</v>
      </c>
      <c r="G39" s="9">
        <v>107000</v>
      </c>
      <c r="H39" s="9">
        <v>26300</v>
      </c>
      <c r="I39" s="269">
        <v>24.579439252336449</v>
      </c>
      <c r="J39" s="9">
        <v>103321</v>
      </c>
      <c r="K39" s="9">
        <v>107000</v>
      </c>
      <c r="L39" s="9">
        <v>101250</v>
      </c>
      <c r="M39" s="129">
        <v>250</v>
      </c>
      <c r="N39" s="9">
        <v>428</v>
      </c>
      <c r="O39" s="13" t="s">
        <v>79</v>
      </c>
      <c r="P39" s="11" t="s">
        <v>21</v>
      </c>
      <c r="Q39" s="277" t="s">
        <v>227</v>
      </c>
    </row>
    <row r="40" spans="1:17">
      <c r="B40" s="281"/>
      <c r="C40" s="263"/>
      <c r="D40" s="264" t="s">
        <v>74</v>
      </c>
      <c r="E40" s="265">
        <v>1140600</v>
      </c>
      <c r="F40" s="263"/>
      <c r="G40" s="265">
        <v>1140600</v>
      </c>
      <c r="H40" s="265">
        <v>430800</v>
      </c>
      <c r="I40" s="266"/>
      <c r="J40" s="265">
        <v>985104</v>
      </c>
      <c r="K40" s="265">
        <v>590654</v>
      </c>
      <c r="L40" s="265">
        <v>433087</v>
      </c>
      <c r="M40" s="267">
        <v>957.71</v>
      </c>
      <c r="N40" s="265"/>
      <c r="O40" s="263"/>
      <c r="P40" s="263"/>
      <c r="Q40" s="263"/>
    </row>
    <row r="41" spans="1:17">
      <c r="B41" s="281"/>
      <c r="C41" s="282"/>
      <c r="D41" s="283"/>
      <c r="E41" s="284"/>
      <c r="F41" s="282"/>
      <c r="G41" s="284"/>
      <c r="H41" s="284" t="s">
        <v>75</v>
      </c>
      <c r="I41" s="285">
        <v>37.769594950026303</v>
      </c>
      <c r="J41" s="284"/>
      <c r="K41" s="284"/>
      <c r="L41" s="55"/>
      <c r="M41" s="286" t="s">
        <v>76</v>
      </c>
      <c r="N41" s="287"/>
      <c r="O41" s="282"/>
      <c r="P41" s="282"/>
      <c r="Q41" s="282"/>
    </row>
    <row r="42" spans="1:17">
      <c r="B42" s="281"/>
      <c r="C42" s="263"/>
      <c r="D42" s="264"/>
      <c r="E42" s="265"/>
      <c r="F42" s="263"/>
      <c r="G42" s="265"/>
      <c r="H42" s="265" t="s">
        <v>77</v>
      </c>
      <c r="I42" s="266">
        <v>9.8594580868531665</v>
      </c>
      <c r="J42" s="265"/>
      <c r="K42" s="265"/>
      <c r="L42" s="55"/>
      <c r="M42" s="270" t="s">
        <v>78</v>
      </c>
      <c r="N42" s="271">
        <f>K40/M40</f>
        <v>616.73575508243619</v>
      </c>
      <c r="O42" s="263"/>
      <c r="P42" s="263"/>
      <c r="Q42" s="263"/>
    </row>
    <row r="45" spans="1:17" ht="17.399999999999999">
      <c r="A45" s="18" t="s">
        <v>82</v>
      </c>
      <c r="B45" s="17" t="s">
        <v>0</v>
      </c>
      <c r="C45" s="14" t="s">
        <v>1</v>
      </c>
      <c r="D45" s="15" t="s">
        <v>2</v>
      </c>
      <c r="E45" s="16" t="s">
        <v>3</v>
      </c>
      <c r="F45" s="14" t="s">
        <v>4</v>
      </c>
      <c r="G45" s="16" t="s">
        <v>5</v>
      </c>
      <c r="H45" s="16" t="s">
        <v>6</v>
      </c>
      <c r="I45" s="221" t="s">
        <v>7</v>
      </c>
      <c r="J45" s="16" t="s">
        <v>8</v>
      </c>
      <c r="K45" s="16" t="s">
        <v>9</v>
      </c>
      <c r="L45" s="16" t="s">
        <v>10</v>
      </c>
      <c r="M45" s="222" t="s">
        <v>11</v>
      </c>
      <c r="N45" s="16" t="s">
        <v>14</v>
      </c>
      <c r="O45" s="14" t="s">
        <v>16</v>
      </c>
      <c r="P45" s="14" t="s">
        <v>17</v>
      </c>
      <c r="Q45" s="14" t="s">
        <v>18</v>
      </c>
    </row>
    <row r="46" spans="1:17" ht="17.399999999999999">
      <c r="A46" s="18" t="s">
        <v>199</v>
      </c>
      <c r="B46" s="120" t="s">
        <v>32</v>
      </c>
      <c r="C46" s="127" t="s">
        <v>33</v>
      </c>
      <c r="D46" s="268">
        <v>45131</v>
      </c>
      <c r="E46" s="9">
        <v>16000</v>
      </c>
      <c r="F46" s="127" t="s">
        <v>20</v>
      </c>
      <c r="G46" s="9">
        <v>16000</v>
      </c>
      <c r="H46" s="9">
        <v>9400</v>
      </c>
      <c r="I46" s="269">
        <v>58.75</v>
      </c>
      <c r="J46" s="9">
        <v>18750</v>
      </c>
      <c r="K46" s="9">
        <v>16000</v>
      </c>
      <c r="L46" s="9">
        <v>18750</v>
      </c>
      <c r="M46" s="129">
        <v>150</v>
      </c>
      <c r="N46" s="9">
        <v>106.66666666666667</v>
      </c>
      <c r="O46" s="13" t="s">
        <v>79</v>
      </c>
      <c r="P46" s="11" t="s">
        <v>21</v>
      </c>
      <c r="Q46" s="277" t="s">
        <v>215</v>
      </c>
    </row>
    <row r="47" spans="1:17" ht="15.6">
      <c r="A47" s="96" t="s">
        <v>240</v>
      </c>
      <c r="B47" s="55" t="s">
        <v>204</v>
      </c>
      <c r="C47" s="127" t="s">
        <v>205</v>
      </c>
      <c r="D47" s="268">
        <v>45093</v>
      </c>
      <c r="E47" s="9">
        <v>170000</v>
      </c>
      <c r="F47" s="127" t="s">
        <v>20</v>
      </c>
      <c r="G47" s="9">
        <v>170000</v>
      </c>
      <c r="H47" s="9">
        <v>87500</v>
      </c>
      <c r="I47" s="269">
        <v>51.470588235294116</v>
      </c>
      <c r="J47" s="9">
        <v>174945</v>
      </c>
      <c r="K47" s="9">
        <v>65969</v>
      </c>
      <c r="L47" s="9">
        <v>70914</v>
      </c>
      <c r="M47" s="129">
        <v>383.2</v>
      </c>
      <c r="N47" s="9">
        <v>172.15292275574114</v>
      </c>
      <c r="O47" s="13" t="s">
        <v>79</v>
      </c>
      <c r="P47" s="11" t="s">
        <v>23</v>
      </c>
      <c r="Q47" s="125" t="s">
        <v>200</v>
      </c>
    </row>
    <row r="48" spans="1:17">
      <c r="B48" t="s">
        <v>34</v>
      </c>
      <c r="C48" s="127" t="s">
        <v>35</v>
      </c>
      <c r="D48" s="268">
        <v>45533</v>
      </c>
      <c r="E48" s="9">
        <v>65000</v>
      </c>
      <c r="F48" s="127" t="s">
        <v>20</v>
      </c>
      <c r="G48" s="9">
        <v>65000</v>
      </c>
      <c r="H48" s="9">
        <v>28600</v>
      </c>
      <c r="I48" s="269">
        <v>44</v>
      </c>
      <c r="J48" s="9">
        <v>57249</v>
      </c>
      <c r="K48" s="9">
        <v>65000</v>
      </c>
      <c r="L48" s="9">
        <v>57249</v>
      </c>
      <c r="M48" s="129">
        <v>611.41999999999996</v>
      </c>
      <c r="N48" s="9">
        <v>106.30990154067581</v>
      </c>
      <c r="O48" s="13" t="s">
        <v>79</v>
      </c>
      <c r="P48" s="11" t="s">
        <v>21</v>
      </c>
      <c r="Q48" s="277" t="s">
        <v>237</v>
      </c>
    </row>
    <row r="49" spans="2:17">
      <c r="B49" t="s">
        <v>242</v>
      </c>
      <c r="C49" s="127" t="s">
        <v>238</v>
      </c>
      <c r="D49" s="268">
        <v>44911</v>
      </c>
      <c r="E49" s="9">
        <v>70000</v>
      </c>
      <c r="F49" s="127" t="s">
        <v>20</v>
      </c>
      <c r="G49" s="9">
        <v>70000</v>
      </c>
      <c r="H49" s="9">
        <v>43100</v>
      </c>
      <c r="I49" s="269">
        <v>61.571428571428577</v>
      </c>
      <c r="J49" s="9">
        <v>86292</v>
      </c>
      <c r="K49" s="9">
        <v>9618</v>
      </c>
      <c r="L49" s="9">
        <v>25910</v>
      </c>
      <c r="M49" s="129">
        <v>157.30000000000001</v>
      </c>
      <c r="N49" s="9">
        <v>61.144310235219322</v>
      </c>
      <c r="O49" s="13" t="s">
        <v>79</v>
      </c>
      <c r="P49" s="11" t="s">
        <v>23</v>
      </c>
      <c r="Q49" s="277" t="s">
        <v>239</v>
      </c>
    </row>
    <row r="50" spans="2:17">
      <c r="B50" s="120" t="s">
        <v>232</v>
      </c>
      <c r="C50" s="127" t="s">
        <v>233</v>
      </c>
      <c r="D50" s="268">
        <v>44755</v>
      </c>
      <c r="E50" s="9">
        <v>150000</v>
      </c>
      <c r="F50" s="127" t="s">
        <v>20</v>
      </c>
      <c r="G50" s="9">
        <v>150000</v>
      </c>
      <c r="H50" s="9">
        <v>71900</v>
      </c>
      <c r="I50" s="269">
        <v>47.93333333333333</v>
      </c>
      <c r="J50" s="9">
        <v>157051</v>
      </c>
      <c r="K50" s="9">
        <v>89137</v>
      </c>
      <c r="L50" s="9">
        <v>96188</v>
      </c>
      <c r="M50" s="129">
        <v>475</v>
      </c>
      <c r="N50" s="9">
        <v>187.65684210526317</v>
      </c>
      <c r="O50" s="13" t="s">
        <v>79</v>
      </c>
      <c r="P50" s="11" t="s">
        <v>23</v>
      </c>
      <c r="Q50" s="277" t="s">
        <v>234</v>
      </c>
    </row>
    <row r="51" spans="2:17">
      <c r="B51" s="263"/>
      <c r="C51" s="263"/>
      <c r="D51" s="264" t="s">
        <v>74</v>
      </c>
      <c r="E51" s="265">
        <f>SUM(E46:E50)</f>
        <v>471000</v>
      </c>
      <c r="F51" s="263"/>
      <c r="G51" s="265">
        <f>SUM(G46:G50)</f>
        <v>471000</v>
      </c>
      <c r="H51" s="265">
        <f>SUM(H46:H50)</f>
        <v>240500</v>
      </c>
      <c r="I51" s="266"/>
      <c r="J51" s="265">
        <f>SUM(J46:J50)</f>
        <v>494287</v>
      </c>
      <c r="K51" s="265">
        <f>SUM(K46:K50)</f>
        <v>245724</v>
      </c>
      <c r="L51" s="265">
        <f>SUM(L46:L50)</f>
        <v>269011</v>
      </c>
      <c r="M51" s="267">
        <f>SUM(M46:M50)</f>
        <v>1776.9199999999998</v>
      </c>
      <c r="N51" s="265"/>
      <c r="O51" s="263"/>
      <c r="P51" s="263"/>
      <c r="Q51" s="263"/>
    </row>
    <row r="52" spans="2:17">
      <c r="B52" s="263"/>
      <c r="C52" s="263"/>
      <c r="D52" s="264"/>
      <c r="E52" s="265"/>
      <c r="F52" s="263"/>
      <c r="G52" s="265"/>
      <c r="H52" s="265" t="s">
        <v>75</v>
      </c>
      <c r="I52" s="266">
        <f>H51/G51*100</f>
        <v>51.061571125265395</v>
      </c>
      <c r="J52" s="265"/>
      <c r="K52" s="265"/>
      <c r="L52" s="55"/>
      <c r="M52" s="270" t="s">
        <v>76</v>
      </c>
      <c r="N52" s="267"/>
      <c r="O52" s="263"/>
      <c r="P52" s="263"/>
      <c r="Q52" s="263"/>
    </row>
    <row r="53" spans="2:17">
      <c r="B53" s="263"/>
      <c r="C53" s="263"/>
      <c r="D53" s="264"/>
      <c r="E53" s="265"/>
      <c r="F53" s="263"/>
      <c r="G53" s="265"/>
      <c r="H53" s="55"/>
      <c r="I53" s="55"/>
      <c r="J53" s="265"/>
      <c r="K53" s="265"/>
      <c r="L53" s="55"/>
      <c r="M53" s="270" t="s">
        <v>78</v>
      </c>
      <c r="N53" s="271">
        <f>K51/M51</f>
        <v>138.28647322333026</v>
      </c>
      <c r="O53" s="278" t="s">
        <v>126</v>
      </c>
      <c r="P53" s="263"/>
      <c r="Q53" s="26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F778-C054-41ED-85CA-F08ED265F331}">
  <dimension ref="A1:N46"/>
  <sheetViews>
    <sheetView zoomScale="70" zoomScaleNormal="70" workbookViewId="0">
      <selection activeCell="J11" sqref="J11"/>
    </sheetView>
  </sheetViews>
  <sheetFormatPr defaultRowHeight="14.4"/>
  <cols>
    <col min="2" max="2" width="22.77734375" customWidth="1"/>
    <col min="3" max="3" width="18.109375" customWidth="1"/>
    <col min="4" max="4" width="16.6640625" customWidth="1"/>
    <col min="5" max="5" width="12.88671875" customWidth="1"/>
    <col min="6" max="6" width="14.77734375" customWidth="1"/>
    <col min="7" max="7" width="25.77734375" customWidth="1"/>
    <col min="8" max="8" width="16.6640625" customWidth="1"/>
    <col min="9" max="9" width="19.21875" customWidth="1"/>
    <col min="10" max="11" width="19.33203125" customWidth="1"/>
    <col min="12" max="12" width="18.77734375" customWidth="1"/>
    <col min="13" max="13" width="16.44140625" customWidth="1"/>
  </cols>
  <sheetData>
    <row r="1" spans="1:14">
      <c r="A1" s="426" t="s">
        <v>82</v>
      </c>
      <c r="B1" s="426"/>
      <c r="C1" s="366" t="s">
        <v>0</v>
      </c>
      <c r="D1" s="368" t="s">
        <v>2</v>
      </c>
      <c r="E1" s="369" t="s">
        <v>3</v>
      </c>
      <c r="F1" s="370" t="s">
        <v>13</v>
      </c>
      <c r="G1" s="371" t="s">
        <v>16</v>
      </c>
      <c r="H1" s="371" t="s">
        <v>15</v>
      </c>
      <c r="I1" s="171"/>
    </row>
    <row r="2" spans="1:14">
      <c r="A2" s="426"/>
      <c r="B2" s="426"/>
      <c r="C2" s="367" t="s">
        <v>347</v>
      </c>
      <c r="D2" s="309"/>
      <c r="E2" s="310"/>
      <c r="F2" s="311"/>
      <c r="G2" s="312"/>
      <c r="H2" s="310"/>
      <c r="I2" s="1"/>
    </row>
    <row r="3" spans="1:14" ht="17.399999999999999">
      <c r="A3" s="426" t="s">
        <v>348</v>
      </c>
      <c r="B3" s="427"/>
      <c r="C3" s="313" t="s">
        <v>349</v>
      </c>
      <c r="D3" s="314">
        <v>44427</v>
      </c>
      <c r="E3" s="315">
        <v>6000</v>
      </c>
      <c r="F3" s="313">
        <v>0.22</v>
      </c>
      <c r="G3" s="316" t="s">
        <v>79</v>
      </c>
      <c r="H3" s="317">
        <f>E3/F3</f>
        <v>27272.727272727272</v>
      </c>
      <c r="K3" s="179"/>
      <c r="L3" s="379">
        <v>2025</v>
      </c>
      <c r="M3" s="318" t="s">
        <v>126</v>
      </c>
    </row>
    <row r="4" spans="1:14">
      <c r="C4" s="55" t="s">
        <v>350</v>
      </c>
      <c r="D4" s="102">
        <v>44719</v>
      </c>
      <c r="E4" s="56">
        <v>12000</v>
      </c>
      <c r="F4" s="55">
        <v>0.42399999999999999</v>
      </c>
      <c r="G4" s="316" t="s">
        <v>79</v>
      </c>
      <c r="H4" s="52">
        <f>E4/F4</f>
        <v>28301.886792452831</v>
      </c>
      <c r="K4" s="319" t="s">
        <v>89</v>
      </c>
      <c r="L4" s="380" t="s">
        <v>90</v>
      </c>
      <c r="M4" s="320" t="s">
        <v>91</v>
      </c>
    </row>
    <row r="5" spans="1:14">
      <c r="C5" s="321"/>
      <c r="D5" s="322" t="s">
        <v>74</v>
      </c>
      <c r="E5" s="110">
        <f>SUM(E3:E4)</f>
        <v>18000</v>
      </c>
      <c r="F5" s="178">
        <f>SUM(F3:F4)</f>
        <v>0.64400000000000002</v>
      </c>
      <c r="G5" s="85"/>
      <c r="H5" s="110">
        <f>E5/F5</f>
        <v>27950.310559006211</v>
      </c>
      <c r="I5" s="93"/>
      <c r="K5" s="323">
        <v>1</v>
      </c>
      <c r="L5" s="381">
        <f t="shared" ref="L5:L20" si="0">M5*K5</f>
        <v>27950</v>
      </c>
      <c r="M5" s="324">
        <v>27950</v>
      </c>
      <c r="N5" s="83"/>
    </row>
    <row r="6" spans="1:14">
      <c r="C6" s="325"/>
      <c r="D6" s="326"/>
      <c r="E6" s="327"/>
      <c r="F6" s="88"/>
      <c r="G6" s="328"/>
      <c r="H6" s="327"/>
      <c r="I6" s="93"/>
      <c r="K6" s="329">
        <v>1.5</v>
      </c>
      <c r="L6" s="381">
        <f t="shared" si="0"/>
        <v>29250</v>
      </c>
      <c r="M6" s="324">
        <v>19500</v>
      </c>
      <c r="N6" s="83"/>
    </row>
    <row r="7" spans="1:14">
      <c r="C7" s="372" t="s">
        <v>375</v>
      </c>
      <c r="D7" s="326"/>
      <c r="E7" s="327"/>
      <c r="F7" s="325"/>
      <c r="G7" s="328"/>
      <c r="H7" s="327"/>
      <c r="I7" s="93"/>
      <c r="K7" s="323">
        <v>2</v>
      </c>
      <c r="L7" s="381">
        <f t="shared" si="0"/>
        <v>33500</v>
      </c>
      <c r="M7" s="324">
        <v>16750</v>
      </c>
      <c r="N7" s="83"/>
    </row>
    <row r="8" spans="1:14">
      <c r="C8" s="55" t="s">
        <v>46</v>
      </c>
      <c r="D8" s="102">
        <v>44825</v>
      </c>
      <c r="E8" s="56">
        <v>38000</v>
      </c>
      <c r="F8" s="55">
        <v>2.2999999999999998</v>
      </c>
      <c r="G8" s="316" t="s">
        <v>79</v>
      </c>
      <c r="H8" s="52">
        <f>E8/F8</f>
        <v>16521.739130434784</v>
      </c>
      <c r="I8" s="93"/>
      <c r="K8" s="323">
        <v>2.5</v>
      </c>
      <c r="L8" s="381">
        <f t="shared" si="0"/>
        <v>37500</v>
      </c>
      <c r="M8" s="324">
        <v>15000</v>
      </c>
      <c r="N8" s="83"/>
    </row>
    <row r="9" spans="1:14">
      <c r="C9" s="55" t="s">
        <v>377</v>
      </c>
      <c r="D9" s="102">
        <v>44733</v>
      </c>
      <c r="E9" s="340">
        <v>49900</v>
      </c>
      <c r="F9" s="55">
        <v>4.7</v>
      </c>
      <c r="G9" s="316" t="s">
        <v>79</v>
      </c>
      <c r="H9" s="52">
        <f>E9/F9</f>
        <v>10617.021276595744</v>
      </c>
      <c r="I9" s="93"/>
      <c r="K9" s="323">
        <v>3</v>
      </c>
      <c r="L9" s="381">
        <f t="shared" si="0"/>
        <v>39000</v>
      </c>
      <c r="M9" s="324">
        <v>13000</v>
      </c>
      <c r="N9" s="83"/>
    </row>
    <row r="10" spans="1:14">
      <c r="A10" s="428" t="s">
        <v>351</v>
      </c>
      <c r="B10" s="429"/>
      <c r="C10" s="330" t="s">
        <v>352</v>
      </c>
      <c r="D10" s="92">
        <v>44616</v>
      </c>
      <c r="E10" s="331">
        <v>99500</v>
      </c>
      <c r="F10" s="119">
        <v>6.18</v>
      </c>
      <c r="G10" s="316" t="s">
        <v>79</v>
      </c>
      <c r="H10" s="59">
        <f>(E10/F10)</f>
        <v>16100.32362459547</v>
      </c>
      <c r="I10" s="93"/>
      <c r="K10" s="323">
        <v>4</v>
      </c>
      <c r="L10" s="381">
        <f t="shared" si="0"/>
        <v>40000</v>
      </c>
      <c r="M10" s="324">
        <v>10000</v>
      </c>
    </row>
    <row r="11" spans="1:14">
      <c r="C11" s="332"/>
      <c r="D11" s="322" t="s">
        <v>74</v>
      </c>
      <c r="E11" s="333">
        <f>SUM(E8:E10)</f>
        <v>187400</v>
      </c>
      <c r="F11" s="334">
        <f>SUM(F8:F10)</f>
        <v>13.18</v>
      </c>
      <c r="G11" s="335"/>
      <c r="H11" s="333">
        <f>(E11/F11)</f>
        <v>14218.512898330804</v>
      </c>
      <c r="I11" s="93"/>
      <c r="K11" s="323">
        <v>5</v>
      </c>
      <c r="L11" s="381">
        <f t="shared" si="0"/>
        <v>42500</v>
      </c>
      <c r="M11" s="324">
        <v>8500</v>
      </c>
    </row>
    <row r="12" spans="1:14">
      <c r="C12" s="336"/>
      <c r="D12" s="337"/>
      <c r="E12" s="338"/>
      <c r="F12" s="339"/>
      <c r="G12" s="332"/>
      <c r="H12" s="338"/>
      <c r="I12" s="338"/>
      <c r="K12" s="323">
        <v>7</v>
      </c>
      <c r="L12" s="381">
        <f t="shared" si="0"/>
        <v>52500</v>
      </c>
      <c r="M12" s="324">
        <v>7500</v>
      </c>
    </row>
    <row r="13" spans="1:14">
      <c r="C13" s="373" t="s">
        <v>376</v>
      </c>
      <c r="D13" s="337"/>
      <c r="E13" s="338"/>
      <c r="F13" s="339"/>
      <c r="G13" s="332"/>
      <c r="H13" s="338"/>
      <c r="K13" s="323">
        <v>10</v>
      </c>
      <c r="L13" s="381">
        <f t="shared" si="0"/>
        <v>65000</v>
      </c>
      <c r="M13" s="324">
        <v>6500</v>
      </c>
    </row>
    <row r="14" spans="1:14">
      <c r="C14" s="55" t="s">
        <v>353</v>
      </c>
      <c r="D14" s="102">
        <v>44754</v>
      </c>
      <c r="E14" s="56">
        <v>20000</v>
      </c>
      <c r="F14" s="55">
        <v>8.6999999999999993</v>
      </c>
      <c r="G14" s="316" t="s">
        <v>79</v>
      </c>
      <c r="H14" s="52">
        <f>E14/F14</f>
        <v>2298.8505747126437</v>
      </c>
      <c r="I14" s="341"/>
      <c r="K14" s="323">
        <v>15</v>
      </c>
      <c r="L14" s="381">
        <f t="shared" si="0"/>
        <v>67500</v>
      </c>
      <c r="M14" s="324">
        <v>4500</v>
      </c>
    </row>
    <row r="15" spans="1:14">
      <c r="C15" s="55" t="s">
        <v>373</v>
      </c>
      <c r="D15" s="102">
        <v>45084</v>
      </c>
      <c r="E15" s="56">
        <v>150000</v>
      </c>
      <c r="F15" s="57">
        <v>11.95</v>
      </c>
      <c r="G15" s="72" t="s">
        <v>374</v>
      </c>
      <c r="H15" s="52">
        <f>E15/F15</f>
        <v>12552.301255230126</v>
      </c>
      <c r="I15" s="93"/>
      <c r="K15" s="323">
        <v>20</v>
      </c>
      <c r="L15" s="381">
        <f t="shared" si="0"/>
        <v>70000</v>
      </c>
      <c r="M15" s="324">
        <v>3500</v>
      </c>
    </row>
    <row r="16" spans="1:14">
      <c r="C16" s="342" t="s">
        <v>354</v>
      </c>
      <c r="D16" s="343">
        <v>45068</v>
      </c>
      <c r="E16" s="331">
        <v>55000</v>
      </c>
      <c r="F16" s="344">
        <v>12.27</v>
      </c>
      <c r="G16" s="316" t="s">
        <v>79</v>
      </c>
      <c r="H16" s="59">
        <f>(E16/F16)</f>
        <v>4482.4775876120621</v>
      </c>
      <c r="I16" s="93"/>
      <c r="K16" s="323">
        <v>25</v>
      </c>
      <c r="L16" s="381">
        <f t="shared" si="0"/>
        <v>73750</v>
      </c>
      <c r="M16" s="324">
        <v>2950</v>
      </c>
    </row>
    <row r="17" spans="3:13">
      <c r="C17" s="342" t="s">
        <v>372</v>
      </c>
      <c r="D17" s="382">
        <v>45427</v>
      </c>
      <c r="E17" s="331">
        <v>140000</v>
      </c>
      <c r="F17" s="344">
        <v>23.5</v>
      </c>
      <c r="G17" s="316" t="s">
        <v>79</v>
      </c>
      <c r="H17" s="59">
        <f>(E17/F17)</f>
        <v>5957.4468085106382</v>
      </c>
      <c r="I17" s="93"/>
      <c r="K17" s="323">
        <v>30</v>
      </c>
      <c r="L17" s="381">
        <f t="shared" si="0"/>
        <v>75000</v>
      </c>
      <c r="M17" s="324">
        <v>2500</v>
      </c>
    </row>
    <row r="18" spans="3:13">
      <c r="C18" s="54"/>
      <c r="D18" s="322" t="s">
        <v>74</v>
      </c>
      <c r="E18" s="110">
        <f>SUM(E14:E17)</f>
        <v>365000</v>
      </c>
      <c r="F18" s="111">
        <f>SUM(F14:F17)</f>
        <v>56.42</v>
      </c>
      <c r="G18" s="345"/>
      <c r="H18" s="110">
        <f>(E18/F18)</f>
        <v>6469.3371144984048</v>
      </c>
      <c r="K18" s="383">
        <v>40</v>
      </c>
      <c r="L18" s="381">
        <f>M18*K18</f>
        <v>78000</v>
      </c>
      <c r="M18" s="324">
        <v>1950</v>
      </c>
    </row>
    <row r="19" spans="3:13">
      <c r="C19" s="346"/>
      <c r="D19" s="347"/>
      <c r="E19" s="327"/>
      <c r="F19" s="348"/>
      <c r="G19" s="349"/>
      <c r="H19" s="93"/>
      <c r="I19" s="93"/>
      <c r="K19" s="323">
        <v>50</v>
      </c>
      <c r="L19" s="381">
        <f t="shared" si="0"/>
        <v>80750</v>
      </c>
      <c r="M19" s="324">
        <v>1615</v>
      </c>
    </row>
    <row r="20" spans="3:13">
      <c r="C20" s="374" t="s">
        <v>370</v>
      </c>
      <c r="D20" s="350"/>
      <c r="E20" s="351"/>
      <c r="F20" s="352"/>
      <c r="G20" s="353"/>
      <c r="H20" s="354"/>
      <c r="I20" s="93"/>
      <c r="K20" s="323">
        <v>100</v>
      </c>
      <c r="L20" s="381">
        <f t="shared" si="0"/>
        <v>118500</v>
      </c>
      <c r="M20" s="324">
        <v>1185</v>
      </c>
    </row>
    <row r="21" spans="3:13">
      <c r="C21" s="34" t="s">
        <v>371</v>
      </c>
      <c r="D21" s="89">
        <v>45138</v>
      </c>
      <c r="E21" s="90">
        <v>140000</v>
      </c>
      <c r="F21" s="61">
        <v>26</v>
      </c>
      <c r="G21" s="316" t="s">
        <v>79</v>
      </c>
      <c r="H21" s="59">
        <f>E21/F21</f>
        <v>5384.6153846153848</v>
      </c>
      <c r="I21" s="93"/>
    </row>
    <row r="22" spans="3:13">
      <c r="C22" s="342" t="s">
        <v>355</v>
      </c>
      <c r="D22" s="92">
        <v>44727</v>
      </c>
      <c r="E22" s="331">
        <v>45000</v>
      </c>
      <c r="F22" s="60">
        <v>30.8</v>
      </c>
      <c r="G22" s="355" t="s">
        <v>356</v>
      </c>
      <c r="H22" s="59">
        <f>E22/F22</f>
        <v>1461.0389610389609</v>
      </c>
      <c r="I22" s="93"/>
    </row>
    <row r="23" spans="3:13">
      <c r="C23" s="55" t="s">
        <v>357</v>
      </c>
      <c r="D23" s="102">
        <v>44902</v>
      </c>
      <c r="E23" s="56">
        <v>65000</v>
      </c>
      <c r="F23" s="55">
        <v>40</v>
      </c>
      <c r="G23" s="316" t="s">
        <v>79</v>
      </c>
      <c r="H23" s="52">
        <f>(E23/F23)</f>
        <v>1625</v>
      </c>
      <c r="I23" s="93"/>
    </row>
    <row r="24" spans="3:13">
      <c r="C24" s="130" t="s">
        <v>358</v>
      </c>
      <c r="D24" s="102">
        <v>44643</v>
      </c>
      <c r="E24" s="340">
        <v>48500</v>
      </c>
      <c r="F24" s="55">
        <v>41</v>
      </c>
      <c r="G24" s="316" t="s">
        <v>79</v>
      </c>
      <c r="H24" s="52">
        <f>(E24/F24)</f>
        <v>1182.9268292682927</v>
      </c>
      <c r="I24" s="338"/>
    </row>
    <row r="25" spans="3:13">
      <c r="C25" s="356"/>
      <c r="D25" s="322" t="s">
        <v>74</v>
      </c>
      <c r="E25" s="357">
        <f>SUM(E21:E24)</f>
        <v>298500</v>
      </c>
      <c r="F25" s="358">
        <f>SUM(F21:F24)</f>
        <v>137.80000000000001</v>
      </c>
      <c r="G25" s="359"/>
      <c r="H25" s="110">
        <f>(E25/F25)</f>
        <v>2166.1828737300434</v>
      </c>
      <c r="I25" s="338"/>
    </row>
    <row r="26" spans="3:13">
      <c r="C26" s="356"/>
      <c r="D26" s="360"/>
      <c r="E26" s="361"/>
      <c r="F26" s="187"/>
      <c r="G26" s="359"/>
      <c r="H26" s="52"/>
      <c r="I26" s="338"/>
    </row>
    <row r="27" spans="3:13">
      <c r="C27" s="374" t="s">
        <v>359</v>
      </c>
      <c r="D27" s="360"/>
      <c r="E27" s="361"/>
      <c r="F27" s="187"/>
      <c r="G27" s="359"/>
      <c r="H27" s="52"/>
      <c r="I27" s="338"/>
    </row>
    <row r="28" spans="3:13">
      <c r="C28" s="384" t="s">
        <v>105</v>
      </c>
      <c r="D28" s="385">
        <v>45244</v>
      </c>
      <c r="E28" s="386">
        <v>120000</v>
      </c>
      <c r="F28" s="387">
        <v>56.24</v>
      </c>
      <c r="G28" s="388" t="s">
        <v>360</v>
      </c>
      <c r="H28" s="389">
        <f>(E28/F28)</f>
        <v>2133.7126600284496</v>
      </c>
      <c r="I28" s="338"/>
    </row>
    <row r="29" spans="3:13">
      <c r="C29" s="384" t="s">
        <v>361</v>
      </c>
      <c r="D29" s="385">
        <v>44916</v>
      </c>
      <c r="E29" s="386">
        <v>105000</v>
      </c>
      <c r="F29" s="387">
        <v>80</v>
      </c>
      <c r="G29" s="390" t="s">
        <v>79</v>
      </c>
      <c r="H29" s="389">
        <f>(E29/F29)</f>
        <v>1312.5</v>
      </c>
      <c r="I29" s="338"/>
    </row>
    <row r="30" spans="3:13">
      <c r="C30" s="391" t="s">
        <v>362</v>
      </c>
      <c r="D30" s="392">
        <v>44288</v>
      </c>
      <c r="E30" s="389">
        <v>89700</v>
      </c>
      <c r="F30" s="391">
        <v>88.2</v>
      </c>
      <c r="G30" s="390" t="s">
        <v>79</v>
      </c>
      <c r="H30" s="389">
        <f>(E30/F30)</f>
        <v>1017.0068027210884</v>
      </c>
    </row>
    <row r="31" spans="3:13">
      <c r="C31" s="391" t="s">
        <v>369</v>
      </c>
      <c r="D31" s="400">
        <v>44834</v>
      </c>
      <c r="E31" s="398">
        <v>196450</v>
      </c>
      <c r="F31" s="399">
        <v>92.24</v>
      </c>
      <c r="G31" s="390" t="s">
        <v>79</v>
      </c>
      <c r="H31" s="398">
        <v>2129.770164787511</v>
      </c>
      <c r="I31" s="338"/>
    </row>
    <row r="32" spans="3:13">
      <c r="C32" s="393"/>
      <c r="D32" s="394" t="s">
        <v>74</v>
      </c>
      <c r="E32" s="395">
        <f>SUM(E28:E31)</f>
        <v>511150</v>
      </c>
      <c r="F32" s="396">
        <f>SUM(F28:F31)</f>
        <v>316.68</v>
      </c>
      <c r="G32" s="390"/>
      <c r="H32" s="397">
        <f>(E32/F32)</f>
        <v>1614.0899330554503</v>
      </c>
      <c r="I32" s="362"/>
    </row>
    <row r="33" spans="2:13">
      <c r="G33" s="249"/>
      <c r="H33" s="338"/>
      <c r="I33" s="341"/>
    </row>
    <row r="34" spans="2:13">
      <c r="C34" s="375" t="s">
        <v>363</v>
      </c>
      <c r="H34" s="338"/>
      <c r="I34" s="93"/>
    </row>
    <row r="35" spans="2:13">
      <c r="C35" s="55" t="s">
        <v>364</v>
      </c>
      <c r="D35" s="102">
        <v>45009</v>
      </c>
      <c r="E35" s="56">
        <v>202500</v>
      </c>
      <c r="F35" s="55">
        <v>160</v>
      </c>
      <c r="G35" s="355" t="s">
        <v>365</v>
      </c>
      <c r="H35" s="56">
        <f>(E35/F35)</f>
        <v>1265.625</v>
      </c>
      <c r="I35" s="93"/>
    </row>
    <row r="36" spans="2:13">
      <c r="C36" s="55" t="s">
        <v>366</v>
      </c>
      <c r="D36" s="102">
        <v>44558</v>
      </c>
      <c r="E36" s="56">
        <v>176000</v>
      </c>
      <c r="F36" s="55">
        <v>160</v>
      </c>
      <c r="G36" s="316" t="s">
        <v>79</v>
      </c>
      <c r="H36" s="56">
        <f>(E36/F36)</f>
        <v>1100</v>
      </c>
      <c r="I36" s="93"/>
    </row>
    <row r="37" spans="2:13">
      <c r="C37" s="55"/>
      <c r="D37" s="322" t="s">
        <v>74</v>
      </c>
      <c r="E37" s="333">
        <f>SUM(E35:E36)</f>
        <v>378500</v>
      </c>
      <c r="F37" s="177">
        <f>SUM(F35:F36)</f>
        <v>320</v>
      </c>
      <c r="G37" s="55"/>
      <c r="H37" s="333">
        <f>E37/F37</f>
        <v>1182.8125</v>
      </c>
    </row>
    <row r="38" spans="2:13">
      <c r="D38" s="363"/>
      <c r="I38" s="93"/>
      <c r="J38" s="338"/>
    </row>
    <row r="39" spans="2:13">
      <c r="D39" s="363"/>
      <c r="I39" s="93"/>
      <c r="J39" s="362"/>
    </row>
    <row r="40" spans="2:13" ht="20.55" customHeight="1">
      <c r="B40" s="341"/>
      <c r="D40" s="363"/>
      <c r="J40" s="341"/>
    </row>
    <row r="41" spans="2:13" ht="20.55" customHeight="1" thickBot="1">
      <c r="B41" s="341"/>
      <c r="C41" s="430" t="s">
        <v>367</v>
      </c>
      <c r="D41" s="431"/>
      <c r="E41" s="431"/>
      <c r="F41" s="431"/>
      <c r="G41" s="431"/>
      <c r="H41" s="432"/>
      <c r="K41" s="341"/>
    </row>
    <row r="42" spans="2:13" ht="20.55" customHeight="1">
      <c r="B42" s="341"/>
      <c r="C42" s="376" t="s">
        <v>0</v>
      </c>
      <c r="D42" s="377" t="s">
        <v>2</v>
      </c>
      <c r="E42" s="376" t="s">
        <v>3</v>
      </c>
      <c r="F42" s="376" t="s">
        <v>13</v>
      </c>
      <c r="G42" s="371" t="s">
        <v>16</v>
      </c>
      <c r="H42" s="376" t="s">
        <v>15</v>
      </c>
    </row>
    <row r="43" spans="2:13" ht="20.55" customHeight="1">
      <c r="B43" s="341"/>
      <c r="C43" s="401" t="s">
        <v>368</v>
      </c>
      <c r="D43" s="402">
        <v>44592</v>
      </c>
      <c r="E43" s="403">
        <v>10000</v>
      </c>
      <c r="F43" s="404">
        <v>10.17</v>
      </c>
      <c r="G43" s="316" t="s">
        <v>79</v>
      </c>
      <c r="H43" s="403">
        <v>983.28416912487705</v>
      </c>
    </row>
    <row r="44" spans="2:13" ht="15" customHeight="1">
      <c r="C44" s="405" t="s">
        <v>361</v>
      </c>
      <c r="D44" s="402">
        <v>44916</v>
      </c>
      <c r="E44" s="403">
        <v>105000</v>
      </c>
      <c r="F44" s="404">
        <v>80</v>
      </c>
      <c r="G44" s="316" t="s">
        <v>79</v>
      </c>
      <c r="H44" s="403">
        <v>1312.5</v>
      </c>
      <c r="M44" s="341"/>
    </row>
    <row r="45" spans="2:13">
      <c r="C45" s="405" t="s">
        <v>369</v>
      </c>
      <c r="D45" s="402">
        <v>44834</v>
      </c>
      <c r="E45" s="403">
        <v>196450</v>
      </c>
      <c r="F45" s="404">
        <v>92.24</v>
      </c>
      <c r="G45" s="316" t="s">
        <v>79</v>
      </c>
      <c r="H45" s="403">
        <v>2129.770164787511</v>
      </c>
    </row>
    <row r="46" spans="2:13">
      <c r="D46" s="378" t="s">
        <v>74</v>
      </c>
      <c r="E46" s="406">
        <f>SUM(E43:E45)</f>
        <v>311450</v>
      </c>
      <c r="F46" s="407">
        <f>SUM(F43:F45)</f>
        <v>182.41</v>
      </c>
      <c r="H46" s="364">
        <f>E46/F46</f>
        <v>1707.4173565045776</v>
      </c>
      <c r="I46" s="365" t="s">
        <v>126</v>
      </c>
    </row>
  </sheetData>
  <mergeCells count="4">
    <mergeCell ref="A1:B2"/>
    <mergeCell ref="A3:B3"/>
    <mergeCell ref="A10:B10"/>
    <mergeCell ref="C41:H4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28E3-0650-4EE7-BACF-FA8135B107D3}">
  <dimension ref="A1:AN16"/>
  <sheetViews>
    <sheetView zoomScale="70" zoomScaleNormal="70" workbookViewId="0">
      <selection activeCell="G31" sqref="G31"/>
    </sheetView>
  </sheetViews>
  <sheetFormatPr defaultColWidth="22.44140625" defaultRowHeight="14.4"/>
  <cols>
    <col min="1" max="1" width="32.5546875" customWidth="1"/>
  </cols>
  <sheetData>
    <row r="1" spans="1:40" ht="17.399999999999999">
      <c r="A1" s="18" t="s">
        <v>82</v>
      </c>
      <c r="B1" s="417" t="s">
        <v>0</v>
      </c>
      <c r="C1" s="380" t="s">
        <v>1</v>
      </c>
      <c r="D1" s="418" t="s">
        <v>2</v>
      </c>
      <c r="E1" s="419" t="s">
        <v>3</v>
      </c>
      <c r="F1" s="419" t="s">
        <v>5</v>
      </c>
      <c r="G1" s="419" t="s">
        <v>378</v>
      </c>
      <c r="H1" s="420" t="s">
        <v>7</v>
      </c>
      <c r="I1" s="419" t="s">
        <v>8</v>
      </c>
      <c r="J1" s="419" t="s">
        <v>246</v>
      </c>
      <c r="K1" s="419" t="s">
        <v>247</v>
      </c>
      <c r="L1" s="419" t="s">
        <v>248</v>
      </c>
      <c r="M1" s="421" t="s">
        <v>249</v>
      </c>
      <c r="N1" s="419" t="s">
        <v>253</v>
      </c>
      <c r="O1" s="380" t="s">
        <v>16</v>
      </c>
    </row>
    <row r="2" spans="1:40" ht="17.399999999999999">
      <c r="A2" s="18" t="s">
        <v>391</v>
      </c>
      <c r="B2" s="32" t="s">
        <v>379</v>
      </c>
      <c r="C2" s="237" t="s">
        <v>380</v>
      </c>
      <c r="D2" s="408">
        <v>44963</v>
      </c>
      <c r="E2" s="409">
        <v>900000</v>
      </c>
      <c r="F2" s="409">
        <v>900000</v>
      </c>
      <c r="G2" s="409">
        <v>200900</v>
      </c>
      <c r="H2" s="410">
        <f t="shared" ref="H2" si="0">G2/F2*100</f>
        <v>22.322222222222223</v>
      </c>
      <c r="I2" s="409">
        <v>589638</v>
      </c>
      <c r="J2" s="409">
        <v>77055</v>
      </c>
      <c r="K2" s="409">
        <f t="shared" ref="K2" si="1">F2-J2</f>
        <v>822945</v>
      </c>
      <c r="L2" s="409">
        <v>612377.45097999997</v>
      </c>
      <c r="M2" s="411">
        <f t="shared" ref="M2" si="2">K2/L2</f>
        <v>1.3438525515317792</v>
      </c>
      <c r="N2" s="409">
        <v>34413</v>
      </c>
      <c r="O2" s="23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40">
      <c r="A3" s="128" t="s">
        <v>390</v>
      </c>
      <c r="B3" s="55" t="s">
        <v>392</v>
      </c>
      <c r="C3" s="127" t="s">
        <v>393</v>
      </c>
      <c r="D3" s="268">
        <v>45168</v>
      </c>
      <c r="E3" s="9">
        <v>169000</v>
      </c>
      <c r="F3" s="9">
        <v>169000</v>
      </c>
      <c r="G3" s="9">
        <v>34100</v>
      </c>
      <c r="H3" s="410">
        <f>G3/F3*100</f>
        <v>20.177514792899409</v>
      </c>
      <c r="I3" s="9">
        <v>174701</v>
      </c>
      <c r="J3" s="9">
        <v>15972</v>
      </c>
      <c r="K3" s="9">
        <v>153028</v>
      </c>
      <c r="L3" s="9">
        <v>163976.23967000001</v>
      </c>
      <c r="M3" s="291">
        <v>0.93323276779591235</v>
      </c>
      <c r="N3" s="9">
        <v>7000</v>
      </c>
      <c r="O3" s="316" t="s">
        <v>79</v>
      </c>
    </row>
    <row r="4" spans="1:40">
      <c r="B4" s="120" t="s">
        <v>394</v>
      </c>
      <c r="C4" s="127"/>
      <c r="D4" s="268">
        <v>45331</v>
      </c>
      <c r="E4" s="9">
        <v>400000</v>
      </c>
      <c r="F4" s="9">
        <v>400000</v>
      </c>
      <c r="G4" s="9">
        <v>166400</v>
      </c>
      <c r="H4" s="410">
        <f>G4/F4*100</f>
        <v>41.6</v>
      </c>
      <c r="I4" s="9">
        <v>409766</v>
      </c>
      <c r="J4" s="9">
        <v>43713</v>
      </c>
      <c r="K4" s="9">
        <v>356287</v>
      </c>
      <c r="L4" s="9">
        <v>378153.92561999999</v>
      </c>
      <c r="M4" s="291">
        <v>0.94217453756655256</v>
      </c>
      <c r="N4" s="9">
        <v>40006</v>
      </c>
      <c r="O4" s="316" t="s">
        <v>79</v>
      </c>
    </row>
    <row r="5" spans="1:40">
      <c r="B5" s="120" t="s">
        <v>395</v>
      </c>
      <c r="C5" s="127" t="s">
        <v>396</v>
      </c>
      <c r="D5" s="268">
        <v>45313</v>
      </c>
      <c r="E5" s="9">
        <v>285000</v>
      </c>
      <c r="F5" s="9">
        <v>285000</v>
      </c>
      <c r="G5" s="9">
        <v>68000</v>
      </c>
      <c r="H5" s="410">
        <f>G5/F5*100</f>
        <v>23.859649122807017</v>
      </c>
      <c r="I5" s="9">
        <v>344493</v>
      </c>
      <c r="J5" s="9">
        <v>39974</v>
      </c>
      <c r="K5" s="9">
        <v>245026</v>
      </c>
      <c r="L5" s="9">
        <v>314585.7438</v>
      </c>
      <c r="M5" s="291">
        <v>0.77888462789266422</v>
      </c>
      <c r="N5" s="9">
        <v>34120</v>
      </c>
      <c r="O5" s="316" t="s">
        <v>79</v>
      </c>
    </row>
    <row r="6" spans="1:40">
      <c r="B6" s="313" t="s">
        <v>381</v>
      </c>
      <c r="C6" s="237" t="s">
        <v>382</v>
      </c>
      <c r="D6" s="408">
        <v>45405</v>
      </c>
      <c r="E6" s="409">
        <v>145000</v>
      </c>
      <c r="F6" s="409">
        <v>145000</v>
      </c>
      <c r="G6" s="409">
        <v>94200</v>
      </c>
      <c r="H6" s="410">
        <f t="shared" ref="H6:H9" si="3">G6/F6*100</f>
        <v>64.965517241379317</v>
      </c>
      <c r="I6" s="409">
        <v>188349</v>
      </c>
      <c r="J6" s="409">
        <v>20720</v>
      </c>
      <c r="K6" s="409">
        <f t="shared" ref="K6:K9" si="4">F6-J6</f>
        <v>124280</v>
      </c>
      <c r="L6" s="409">
        <v>167629</v>
      </c>
      <c r="M6" s="411">
        <f t="shared" ref="M6:M9" si="5">K6/L6</f>
        <v>0.741399161242983</v>
      </c>
      <c r="N6" s="409">
        <v>20720</v>
      </c>
      <c r="O6" s="316" t="s">
        <v>79</v>
      </c>
    </row>
    <row r="7" spans="1:40">
      <c r="B7" s="313" t="s">
        <v>383</v>
      </c>
      <c r="C7" s="237" t="s">
        <v>384</v>
      </c>
      <c r="D7" s="408">
        <v>44910</v>
      </c>
      <c r="E7" s="409">
        <v>275000</v>
      </c>
      <c r="F7" s="409">
        <v>275000</v>
      </c>
      <c r="G7" s="409">
        <v>124900</v>
      </c>
      <c r="H7" s="410">
        <f t="shared" si="3"/>
        <v>45.418181818181822</v>
      </c>
      <c r="I7" s="409">
        <v>222537</v>
      </c>
      <c r="J7" s="409">
        <v>85634</v>
      </c>
      <c r="K7" s="409">
        <f t="shared" si="4"/>
        <v>189366</v>
      </c>
      <c r="L7" s="409">
        <v>329897.05881999998</v>
      </c>
      <c r="M7" s="411">
        <f t="shared" si="5"/>
        <v>0.57401542371228831</v>
      </c>
      <c r="N7" s="409">
        <v>66792</v>
      </c>
      <c r="O7" s="412" t="s">
        <v>385</v>
      </c>
    </row>
    <row r="8" spans="1:40">
      <c r="B8" s="313" t="s">
        <v>388</v>
      </c>
      <c r="C8" s="237" t="s">
        <v>389</v>
      </c>
      <c r="D8" s="408">
        <v>45023</v>
      </c>
      <c r="E8" s="409">
        <v>149900</v>
      </c>
      <c r="F8" s="409">
        <v>149900</v>
      </c>
      <c r="G8" s="409">
        <v>38900</v>
      </c>
      <c r="H8" s="410">
        <f>G8/F8*100</f>
        <v>25.950633755837227</v>
      </c>
      <c r="I8" s="409">
        <v>139537</v>
      </c>
      <c r="J8" s="409">
        <v>10353</v>
      </c>
      <c r="K8" s="409">
        <f>F8-J8</f>
        <v>139547</v>
      </c>
      <c r="L8" s="409">
        <v>211936.27450999999</v>
      </c>
      <c r="M8" s="411">
        <f>K8/L8</f>
        <v>0.65843848733603938</v>
      </c>
      <c r="N8" s="409">
        <v>7000</v>
      </c>
      <c r="O8" s="316" t="s">
        <v>79</v>
      </c>
    </row>
    <row r="9" spans="1:40">
      <c r="B9" s="313" t="s">
        <v>386</v>
      </c>
      <c r="C9" s="237" t="s">
        <v>387</v>
      </c>
      <c r="D9" s="408">
        <v>44767</v>
      </c>
      <c r="E9" s="409">
        <v>120000</v>
      </c>
      <c r="F9" s="409">
        <v>120000</v>
      </c>
      <c r="G9" s="409">
        <v>21900</v>
      </c>
      <c r="H9" s="410">
        <f t="shared" si="3"/>
        <v>18.25</v>
      </c>
      <c r="I9" s="409">
        <v>59204</v>
      </c>
      <c r="J9" s="409">
        <v>9526</v>
      </c>
      <c r="K9" s="409">
        <f t="shared" si="4"/>
        <v>110474</v>
      </c>
      <c r="L9" s="409">
        <v>86640.5234375</v>
      </c>
      <c r="M9" s="411">
        <f t="shared" si="5"/>
        <v>1.2750846326510572</v>
      </c>
      <c r="N9" s="409">
        <v>7000</v>
      </c>
      <c r="O9" s="316" t="s">
        <v>79</v>
      </c>
    </row>
    <row r="10" spans="1:40">
      <c r="B10" s="413"/>
      <c r="C10" s="272"/>
      <c r="D10" s="264" t="s">
        <v>74</v>
      </c>
      <c r="E10" s="265">
        <f>SUM(E2:E9)</f>
        <v>2443900</v>
      </c>
      <c r="F10" s="265">
        <f>SUM(F2:F9)</f>
        <v>2443900</v>
      </c>
      <c r="G10" s="265">
        <f>SUM(G2:G9)</f>
        <v>749300</v>
      </c>
      <c r="H10" s="266"/>
      <c r="I10" s="265">
        <f>SUM(I2:I9)</f>
        <v>2128225</v>
      </c>
      <c r="J10" s="265"/>
      <c r="K10" s="265">
        <f>SUM(K2:K9)</f>
        <v>2140953</v>
      </c>
      <c r="L10" s="265">
        <f>SUM(L2:L9)</f>
        <v>2265196.2168375002</v>
      </c>
      <c r="M10" s="295"/>
      <c r="N10" s="265"/>
      <c r="O10" s="263"/>
    </row>
    <row r="11" spans="1:40" ht="15.6">
      <c r="B11" s="413"/>
      <c r="C11" s="272"/>
      <c r="D11" s="273"/>
      <c r="E11" s="274"/>
      <c r="F11" s="274"/>
      <c r="G11" s="265" t="s">
        <v>75</v>
      </c>
      <c r="H11" s="266">
        <f>G10/F10*100</f>
        <v>30.660010638733169</v>
      </c>
      <c r="I11" s="265"/>
      <c r="J11" s="265"/>
      <c r="K11" s="265"/>
      <c r="L11" s="414" t="s">
        <v>285</v>
      </c>
      <c r="M11" s="415">
        <f>K10/L10</f>
        <v>0.94515123417830904</v>
      </c>
      <c r="N11" s="416" t="s">
        <v>126</v>
      </c>
      <c r="O11" s="263"/>
    </row>
    <row r="14" spans="1:40">
      <c r="P14" s="1"/>
    </row>
    <row r="16" spans="1:40"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</sheetData>
  <conditionalFormatting sqref="B2:O2">
    <cfRule type="expression" dxfId="7" priority="1" stopIfTrue="1">
      <formula>MOD(ROW(),4)&gt;1</formula>
    </cfRule>
    <cfRule type="expression" dxfId="6" priority="2" stopIfTrue="1">
      <formula>MOD(ROW(),4)&lt;2</formula>
    </cfRule>
  </conditionalFormatting>
  <conditionalFormatting sqref="B8:O8">
    <cfRule type="expression" dxfId="5" priority="3" stopIfTrue="1">
      <formula>MOD(ROW(),4)&gt;1</formula>
    </cfRule>
    <cfRule type="expression" dxfId="4" priority="4" stopIfTrue="1">
      <formula>MOD(ROW(),4)&lt;2</formula>
    </cfRule>
  </conditionalFormatting>
  <conditionalFormatting sqref="H3:H5 O3:O6">
    <cfRule type="expression" dxfId="3" priority="9" stopIfTrue="1">
      <formula>MOD(ROW(),4)&gt;1</formula>
    </cfRule>
    <cfRule type="expression" dxfId="2" priority="10" stopIfTrue="1">
      <formula>MOD(ROW(),4)&lt;2</formula>
    </cfRule>
  </conditionalFormatting>
  <conditionalFormatting sqref="O9">
    <cfRule type="expression" dxfId="1" priority="7" stopIfTrue="1">
      <formula>MOD(ROW(),4)&gt;1</formula>
    </cfRule>
    <cfRule type="expression" dxfId="0" priority="8" stopIfTrue="1">
      <formula>MOD(ROW(),4)&lt;2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84F9-D3B3-4827-84D7-B3C419C9149C}">
  <dimension ref="A1:AP18"/>
  <sheetViews>
    <sheetView tabSelected="1" zoomScale="70" zoomScaleNormal="70" workbookViewId="0">
      <selection activeCell="A9" sqref="A9"/>
    </sheetView>
  </sheetViews>
  <sheetFormatPr defaultColWidth="34.21875" defaultRowHeight="14.4"/>
  <cols>
    <col min="1" max="1" width="37.5546875" customWidth="1"/>
    <col min="2" max="2" width="26" customWidth="1"/>
    <col min="3" max="3" width="27.6640625" customWidth="1"/>
    <col min="4" max="4" width="16.44140625" customWidth="1"/>
    <col min="5" max="5" width="11.77734375" customWidth="1"/>
    <col min="6" max="6" width="30.44140625" customWidth="1"/>
    <col min="7" max="7" width="22.44140625" customWidth="1"/>
    <col min="8" max="8" width="22.33203125" customWidth="1"/>
    <col min="9" max="9" width="24.21875" customWidth="1"/>
    <col min="10" max="10" width="20.33203125" customWidth="1"/>
    <col min="11" max="11" width="19.21875" customWidth="1"/>
    <col min="12" max="12" width="27" customWidth="1"/>
    <col min="13" max="13" width="17.6640625" customWidth="1"/>
    <col min="14" max="14" width="18" customWidth="1"/>
    <col min="15" max="15" width="22.44140625" customWidth="1"/>
    <col min="16" max="16" width="21.88671875" customWidth="1"/>
    <col min="17" max="17" width="22.77734375" customWidth="1"/>
    <col min="18" max="18" width="25.77734375" customWidth="1"/>
    <col min="19" max="19" width="23.33203125" customWidth="1"/>
    <col min="20" max="20" width="19.77734375" customWidth="1"/>
  </cols>
  <sheetData>
    <row r="1" spans="1:42" ht="17.399999999999999">
      <c r="A1" s="18" t="s">
        <v>82</v>
      </c>
      <c r="B1" s="301" t="s">
        <v>0</v>
      </c>
      <c r="C1" s="14" t="s">
        <v>1</v>
      </c>
      <c r="D1" s="15" t="s">
        <v>2</v>
      </c>
      <c r="E1" s="16" t="s">
        <v>3</v>
      </c>
      <c r="F1" s="14" t="s">
        <v>4</v>
      </c>
      <c r="G1" s="16" t="s">
        <v>5</v>
      </c>
      <c r="H1" s="16" t="s">
        <v>6</v>
      </c>
      <c r="I1" s="221" t="s">
        <v>7</v>
      </c>
      <c r="J1" s="16" t="s">
        <v>8</v>
      </c>
      <c r="K1" s="16" t="s">
        <v>246</v>
      </c>
      <c r="L1" s="16" t="s">
        <v>247</v>
      </c>
      <c r="M1" s="16" t="s">
        <v>248</v>
      </c>
      <c r="N1" s="302" t="s">
        <v>249</v>
      </c>
      <c r="O1" s="303" t="s">
        <v>250</v>
      </c>
      <c r="P1" s="304" t="s">
        <v>251</v>
      </c>
      <c r="Q1" s="305" t="s">
        <v>252</v>
      </c>
      <c r="R1" s="16" t="s">
        <v>253</v>
      </c>
      <c r="S1" s="14" t="s">
        <v>16</v>
      </c>
      <c r="T1" s="14" t="s">
        <v>254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7.399999999999999">
      <c r="A2" s="18" t="s">
        <v>255</v>
      </c>
      <c r="B2" s="120" t="s">
        <v>256</v>
      </c>
      <c r="C2" s="127" t="s">
        <v>257</v>
      </c>
      <c r="D2" s="268">
        <v>44777</v>
      </c>
      <c r="E2" s="9">
        <v>255108</v>
      </c>
      <c r="F2" s="127" t="s">
        <v>20</v>
      </c>
      <c r="G2" s="9">
        <v>255108</v>
      </c>
      <c r="H2" s="9">
        <v>141400</v>
      </c>
      <c r="I2" s="269">
        <v>55.427505213478213</v>
      </c>
      <c r="J2" s="9">
        <v>282854</v>
      </c>
      <c r="K2" s="9">
        <v>33442</v>
      </c>
      <c r="L2" s="9">
        <v>221666</v>
      </c>
      <c r="M2" s="9">
        <v>245726.109375</v>
      </c>
      <c r="N2" s="291">
        <v>0.90208566181185845</v>
      </c>
      <c r="O2" s="292">
        <v>1643</v>
      </c>
      <c r="P2" s="293">
        <v>134.915398660986</v>
      </c>
      <c r="Q2" s="294">
        <v>90.208566181185844</v>
      </c>
      <c r="R2" s="9">
        <v>29950</v>
      </c>
      <c r="S2" s="13" t="s">
        <v>79</v>
      </c>
      <c r="T2" s="127">
        <v>401</v>
      </c>
    </row>
    <row r="3" spans="1:42" ht="15.6">
      <c r="A3" s="96" t="s">
        <v>345</v>
      </c>
      <c r="B3" s="120" t="s">
        <v>22</v>
      </c>
      <c r="C3" s="127" t="s">
        <v>259</v>
      </c>
      <c r="D3" s="268">
        <v>45043</v>
      </c>
      <c r="E3" s="9">
        <v>149900</v>
      </c>
      <c r="F3" s="127" t="s">
        <v>20</v>
      </c>
      <c r="G3" s="9">
        <v>149900</v>
      </c>
      <c r="H3" s="9">
        <v>61200</v>
      </c>
      <c r="I3" s="269">
        <v>40.827218145430287</v>
      </c>
      <c r="J3" s="9">
        <v>122468</v>
      </c>
      <c r="K3" s="9">
        <v>30300</v>
      </c>
      <c r="L3" s="9">
        <v>119600</v>
      </c>
      <c r="M3" s="9">
        <v>90805.9140625</v>
      </c>
      <c r="N3" s="291">
        <v>1.3170948306041121</v>
      </c>
      <c r="O3" s="292">
        <v>600</v>
      </c>
      <c r="P3" s="293">
        <v>199.33333333333334</v>
      </c>
      <c r="Q3" s="294">
        <v>131.7094830604112</v>
      </c>
      <c r="R3" s="9">
        <v>30300</v>
      </c>
      <c r="S3" s="13" t="s">
        <v>79</v>
      </c>
      <c r="T3" s="127">
        <v>401</v>
      </c>
    </row>
    <row r="4" spans="1:42" ht="15.6">
      <c r="A4" s="96" t="s">
        <v>260</v>
      </c>
      <c r="B4" s="120" t="s">
        <v>261</v>
      </c>
      <c r="C4" s="127" t="s">
        <v>262</v>
      </c>
      <c r="D4" s="268">
        <v>45250</v>
      </c>
      <c r="E4" s="9">
        <v>189000</v>
      </c>
      <c r="F4" s="127" t="s">
        <v>20</v>
      </c>
      <c r="G4" s="9">
        <v>189000</v>
      </c>
      <c r="H4" s="9">
        <v>114700</v>
      </c>
      <c r="I4" s="269">
        <v>60.68783068783069</v>
      </c>
      <c r="J4" s="9">
        <v>229300</v>
      </c>
      <c r="K4" s="9">
        <v>33024</v>
      </c>
      <c r="L4" s="9">
        <v>155976</v>
      </c>
      <c r="M4" s="9">
        <v>193375.375</v>
      </c>
      <c r="N4" s="291">
        <v>0.80659701370973425</v>
      </c>
      <c r="O4" s="292">
        <v>960</v>
      </c>
      <c r="P4" s="293">
        <v>162.47499999999999</v>
      </c>
      <c r="Q4" s="294">
        <v>80.659701370973423</v>
      </c>
      <c r="R4" s="9">
        <v>25627</v>
      </c>
      <c r="S4" s="13" t="s">
        <v>79</v>
      </c>
      <c r="T4" s="127">
        <v>401</v>
      </c>
    </row>
    <row r="5" spans="1:42" ht="15.6">
      <c r="A5" s="96" t="s">
        <v>343</v>
      </c>
      <c r="B5" s="120" t="s">
        <v>193</v>
      </c>
      <c r="C5" s="127" t="s">
        <v>263</v>
      </c>
      <c r="D5" s="268">
        <v>45146</v>
      </c>
      <c r="E5" s="9">
        <v>290000</v>
      </c>
      <c r="F5" s="127" t="s">
        <v>264</v>
      </c>
      <c r="G5" s="9">
        <v>290000</v>
      </c>
      <c r="H5" s="9">
        <v>148600</v>
      </c>
      <c r="I5" s="269">
        <v>51.241379310344826</v>
      </c>
      <c r="J5" s="9">
        <v>354171</v>
      </c>
      <c r="K5" s="9">
        <v>129576</v>
      </c>
      <c r="L5" s="9">
        <v>160424</v>
      </c>
      <c r="M5" s="9">
        <v>165118.234375</v>
      </c>
      <c r="N5" s="291">
        <v>0.97157046650378465</v>
      </c>
      <c r="O5" s="292">
        <v>840</v>
      </c>
      <c r="P5" s="293">
        <v>190.98095238095237</v>
      </c>
      <c r="Q5" s="294">
        <v>97.157046650378462</v>
      </c>
      <c r="R5" s="9">
        <v>121600</v>
      </c>
      <c r="S5" s="12" t="s">
        <v>192</v>
      </c>
      <c r="T5" s="127">
        <v>401</v>
      </c>
    </row>
    <row r="6" spans="1:42" ht="15.6">
      <c r="A6" s="96" t="s">
        <v>344</v>
      </c>
      <c r="B6" s="120" t="s">
        <v>265</v>
      </c>
      <c r="C6" s="127" t="s">
        <v>266</v>
      </c>
      <c r="D6" s="268">
        <v>45209</v>
      </c>
      <c r="E6" s="9">
        <v>233000</v>
      </c>
      <c r="F6" s="127" t="s">
        <v>20</v>
      </c>
      <c r="G6" s="9">
        <v>233000</v>
      </c>
      <c r="H6" s="9">
        <v>138300</v>
      </c>
      <c r="I6" s="269">
        <v>59.35622317596566</v>
      </c>
      <c r="J6" s="9">
        <v>276584</v>
      </c>
      <c r="K6" s="9">
        <v>58923</v>
      </c>
      <c r="L6" s="9">
        <v>174077</v>
      </c>
      <c r="M6" s="9">
        <v>214444.328125</v>
      </c>
      <c r="N6" s="291">
        <v>0.81175847140396362</v>
      </c>
      <c r="O6" s="292">
        <v>1248</v>
      </c>
      <c r="P6" s="293">
        <v>139.48477564102564</v>
      </c>
      <c r="Q6" s="294">
        <v>81.175847140396357</v>
      </c>
      <c r="R6" s="9">
        <v>26053</v>
      </c>
      <c r="S6" s="13" t="s">
        <v>79</v>
      </c>
      <c r="T6" s="127">
        <v>401</v>
      </c>
    </row>
    <row r="7" spans="1:42">
      <c r="B7" s="120" t="s">
        <v>267</v>
      </c>
      <c r="C7" s="127" t="s">
        <v>268</v>
      </c>
      <c r="D7" s="268">
        <v>45070</v>
      </c>
      <c r="E7" s="9">
        <v>130000</v>
      </c>
      <c r="F7" s="127" t="s">
        <v>20</v>
      </c>
      <c r="G7" s="9">
        <v>130000</v>
      </c>
      <c r="H7" s="9">
        <v>72000</v>
      </c>
      <c r="I7" s="269">
        <v>55.384615384615387</v>
      </c>
      <c r="J7" s="9">
        <v>143913</v>
      </c>
      <c r="K7" s="9">
        <v>56543</v>
      </c>
      <c r="L7" s="9">
        <v>73457</v>
      </c>
      <c r="M7" s="9">
        <v>86078.8203125</v>
      </c>
      <c r="N7" s="291">
        <v>0.85336903704444578</v>
      </c>
      <c r="O7" s="292">
        <v>720</v>
      </c>
      <c r="P7" s="293">
        <v>102.02361111111111</v>
      </c>
      <c r="Q7" s="294">
        <v>85.33690370444458</v>
      </c>
      <c r="R7" s="9">
        <v>53600</v>
      </c>
      <c r="S7" s="13" t="s">
        <v>79</v>
      </c>
      <c r="T7" s="127">
        <v>401</v>
      </c>
    </row>
    <row r="8" spans="1:42">
      <c r="B8" s="120" t="s">
        <v>269</v>
      </c>
      <c r="C8" s="127" t="s">
        <v>270</v>
      </c>
      <c r="D8" s="268">
        <v>45190</v>
      </c>
      <c r="E8" s="9">
        <v>265000</v>
      </c>
      <c r="F8" s="127" t="s">
        <v>20</v>
      </c>
      <c r="G8" s="9">
        <v>265000</v>
      </c>
      <c r="H8" s="9">
        <v>135000</v>
      </c>
      <c r="I8" s="269">
        <v>50.943396226415096</v>
      </c>
      <c r="J8" s="9">
        <v>269927</v>
      </c>
      <c r="K8" s="9">
        <v>38874</v>
      </c>
      <c r="L8" s="9">
        <v>226126</v>
      </c>
      <c r="M8" s="9">
        <v>227638.41748046901</v>
      </c>
      <c r="N8" s="291">
        <v>0.99335605344120448</v>
      </c>
      <c r="O8" s="292">
        <v>953</v>
      </c>
      <c r="P8" s="293">
        <v>237.27806925498427</v>
      </c>
      <c r="Q8" s="294">
        <v>99.335605344120452</v>
      </c>
      <c r="R8" s="9">
        <v>32673</v>
      </c>
      <c r="S8" s="13" t="s">
        <v>79</v>
      </c>
      <c r="T8" s="127">
        <v>401</v>
      </c>
    </row>
    <row r="9" spans="1:42">
      <c r="B9" s="120" t="s">
        <v>271</v>
      </c>
      <c r="C9" s="127" t="s">
        <v>272</v>
      </c>
      <c r="D9" s="268">
        <v>44866</v>
      </c>
      <c r="E9" s="9">
        <v>210000</v>
      </c>
      <c r="F9" s="127" t="s">
        <v>20</v>
      </c>
      <c r="G9" s="9">
        <v>210000</v>
      </c>
      <c r="H9" s="9">
        <v>100500</v>
      </c>
      <c r="I9" s="269">
        <v>47.857142857142861</v>
      </c>
      <c r="J9" s="9">
        <v>200980</v>
      </c>
      <c r="K9" s="9">
        <v>38831</v>
      </c>
      <c r="L9" s="9">
        <v>171169</v>
      </c>
      <c r="M9" s="9">
        <v>159752.703125</v>
      </c>
      <c r="N9" s="291">
        <v>1.0714623080028087</v>
      </c>
      <c r="O9" s="292">
        <v>1152</v>
      </c>
      <c r="P9" s="293">
        <v>148.58420138888889</v>
      </c>
      <c r="Q9" s="294">
        <v>107.14623080028088</v>
      </c>
      <c r="R9" s="9">
        <v>35050</v>
      </c>
      <c r="S9" s="13" t="s">
        <v>79</v>
      </c>
      <c r="T9" s="127">
        <v>401</v>
      </c>
    </row>
    <row r="10" spans="1:42">
      <c r="B10" s="120" t="s">
        <v>273</v>
      </c>
      <c r="C10" s="127" t="s">
        <v>274</v>
      </c>
      <c r="D10" s="268">
        <v>45223</v>
      </c>
      <c r="E10" s="9">
        <v>250000</v>
      </c>
      <c r="F10" s="127" t="s">
        <v>20</v>
      </c>
      <c r="G10" s="9">
        <v>250000</v>
      </c>
      <c r="H10" s="9">
        <v>156200</v>
      </c>
      <c r="I10" s="269">
        <v>62.480000000000004</v>
      </c>
      <c r="J10" s="9">
        <v>312471</v>
      </c>
      <c r="K10" s="9">
        <v>43478</v>
      </c>
      <c r="L10" s="9">
        <v>206522</v>
      </c>
      <c r="M10" s="9">
        <v>249761.375</v>
      </c>
      <c r="N10" s="291">
        <v>0.82687725433926684</v>
      </c>
      <c r="O10" s="292">
        <v>2000</v>
      </c>
      <c r="P10" s="293">
        <v>103.261</v>
      </c>
      <c r="Q10" s="294">
        <v>82.687725433926687</v>
      </c>
      <c r="R10" s="9">
        <v>23432</v>
      </c>
      <c r="S10" s="13" t="s">
        <v>79</v>
      </c>
      <c r="T10" s="127">
        <v>401</v>
      </c>
    </row>
    <row r="11" spans="1:42">
      <c r="B11" s="120" t="s">
        <v>275</v>
      </c>
      <c r="C11" s="127" t="s">
        <v>276</v>
      </c>
      <c r="D11" s="268">
        <v>44708</v>
      </c>
      <c r="E11" s="9">
        <v>158000</v>
      </c>
      <c r="F11" s="127" t="s">
        <v>20</v>
      </c>
      <c r="G11" s="9">
        <v>158000</v>
      </c>
      <c r="H11" s="9">
        <v>96700</v>
      </c>
      <c r="I11" s="269">
        <v>61.202531645569621</v>
      </c>
      <c r="J11" s="9">
        <v>193322</v>
      </c>
      <c r="K11" s="9">
        <v>27000</v>
      </c>
      <c r="L11" s="9">
        <v>131000</v>
      </c>
      <c r="M11" s="9">
        <v>154430.828125</v>
      </c>
      <c r="N11" s="291">
        <v>0.84827622561193206</v>
      </c>
      <c r="O11" s="292">
        <v>1560</v>
      </c>
      <c r="P11" s="293">
        <v>83.974358974358978</v>
      </c>
      <c r="Q11" s="294">
        <v>84.827622561193209</v>
      </c>
      <c r="R11" s="9">
        <v>27000</v>
      </c>
      <c r="S11" s="13" t="s">
        <v>79</v>
      </c>
      <c r="T11" s="127">
        <v>401</v>
      </c>
    </row>
    <row r="12" spans="1:42">
      <c r="B12" s="120" t="s">
        <v>277</v>
      </c>
      <c r="C12" s="127" t="s">
        <v>278</v>
      </c>
      <c r="D12" s="268">
        <v>45359</v>
      </c>
      <c r="E12" s="9">
        <v>349900</v>
      </c>
      <c r="F12" s="127" t="s">
        <v>20</v>
      </c>
      <c r="G12" s="9">
        <v>349900</v>
      </c>
      <c r="H12" s="9">
        <v>174100</v>
      </c>
      <c r="I12" s="269">
        <v>49.757073449557012</v>
      </c>
      <c r="J12" s="9">
        <v>348209</v>
      </c>
      <c r="K12" s="9">
        <v>31279</v>
      </c>
      <c r="L12" s="9">
        <v>318621</v>
      </c>
      <c r="M12" s="9">
        <v>294271.125</v>
      </c>
      <c r="N12" s="291">
        <v>1.0827463958619794</v>
      </c>
      <c r="O12" s="292">
        <v>1550</v>
      </c>
      <c r="P12" s="293">
        <v>205.56193548387097</v>
      </c>
      <c r="Q12" s="294">
        <v>108.27463958619794</v>
      </c>
      <c r="R12" s="9">
        <v>27563</v>
      </c>
      <c r="S12" s="13" t="s">
        <v>79</v>
      </c>
      <c r="T12" s="127">
        <v>401</v>
      </c>
    </row>
    <row r="13" spans="1:42">
      <c r="B13" s="120" t="s">
        <v>279</v>
      </c>
      <c r="C13" s="127" t="s">
        <v>280</v>
      </c>
      <c r="D13" s="268">
        <v>45352</v>
      </c>
      <c r="E13" s="9">
        <v>490900</v>
      </c>
      <c r="F13" s="127" t="s">
        <v>20</v>
      </c>
      <c r="G13" s="9">
        <v>490900</v>
      </c>
      <c r="H13" s="9">
        <v>226800</v>
      </c>
      <c r="I13" s="269">
        <v>46.200855571399465</v>
      </c>
      <c r="J13" s="9">
        <v>453523</v>
      </c>
      <c r="K13" s="9">
        <v>67986</v>
      </c>
      <c r="L13" s="9">
        <v>422914</v>
      </c>
      <c r="M13" s="9">
        <v>357973.0625</v>
      </c>
      <c r="N13" s="291">
        <v>1.1814129170683059</v>
      </c>
      <c r="O13" s="292">
        <v>1680</v>
      </c>
      <c r="P13" s="293">
        <v>251.73452380952381</v>
      </c>
      <c r="Q13" s="294">
        <v>118.14129170683059</v>
      </c>
      <c r="R13" s="9">
        <v>48693</v>
      </c>
      <c r="S13" s="13" t="s">
        <v>79</v>
      </c>
      <c r="T13" s="127">
        <v>401</v>
      </c>
    </row>
    <row r="14" spans="1:42">
      <c r="B14" s="120" t="s">
        <v>281</v>
      </c>
      <c r="C14" s="127" t="s">
        <v>282</v>
      </c>
      <c r="D14" s="268">
        <v>45009</v>
      </c>
      <c r="E14" s="9">
        <v>140000</v>
      </c>
      <c r="F14" s="127" t="s">
        <v>20</v>
      </c>
      <c r="G14" s="9">
        <v>140000</v>
      </c>
      <c r="H14" s="9">
        <v>79800</v>
      </c>
      <c r="I14" s="269">
        <v>56.999999999999993</v>
      </c>
      <c r="J14" s="9">
        <v>159539</v>
      </c>
      <c r="K14" s="9">
        <v>13548</v>
      </c>
      <c r="L14" s="9">
        <v>126452</v>
      </c>
      <c r="M14" s="9">
        <v>156810.953125</v>
      </c>
      <c r="N14" s="291">
        <v>0.80639775143258186</v>
      </c>
      <c r="O14" s="292">
        <v>1384</v>
      </c>
      <c r="P14" s="293">
        <v>91.367052023121389</v>
      </c>
      <c r="Q14" s="294">
        <v>14.537393583747138</v>
      </c>
      <c r="R14" s="9">
        <v>7019</v>
      </c>
      <c r="S14" s="13" t="s">
        <v>79</v>
      </c>
      <c r="T14" s="127">
        <v>401</v>
      </c>
    </row>
    <row r="15" spans="1:42">
      <c r="B15" s="120" t="s">
        <v>283</v>
      </c>
      <c r="C15" s="127" t="s">
        <v>284</v>
      </c>
      <c r="D15" s="268">
        <v>44848</v>
      </c>
      <c r="E15" s="9">
        <v>173000</v>
      </c>
      <c r="F15" s="127" t="s">
        <v>20</v>
      </c>
      <c r="G15" s="9">
        <v>173000</v>
      </c>
      <c r="H15" s="9">
        <v>94200</v>
      </c>
      <c r="I15" s="269">
        <v>54.450867052023121</v>
      </c>
      <c r="J15" s="9">
        <v>188433</v>
      </c>
      <c r="K15" s="9">
        <v>7019</v>
      </c>
      <c r="L15" s="9">
        <v>165981</v>
      </c>
      <c r="M15" s="9">
        <v>194859.296875</v>
      </c>
      <c r="N15" s="291">
        <v>0.85179923494476584</v>
      </c>
      <c r="O15" s="292">
        <v>1080</v>
      </c>
      <c r="P15" s="293">
        <v>153.6861111111111</v>
      </c>
      <c r="Q15" s="294" t="e">
        <v>#REF!</v>
      </c>
      <c r="R15" s="9">
        <v>7019</v>
      </c>
      <c r="S15" s="13" t="s">
        <v>79</v>
      </c>
      <c r="T15" s="127">
        <v>401</v>
      </c>
    </row>
    <row r="16" spans="1:42">
      <c r="B16" s="263"/>
      <c r="C16" s="263"/>
      <c r="D16" s="264" t="s">
        <v>74</v>
      </c>
      <c r="E16" s="265">
        <v>3283808</v>
      </c>
      <c r="F16" s="263"/>
      <c r="G16" s="265">
        <v>3283808</v>
      </c>
      <c r="H16" s="265">
        <v>1739500</v>
      </c>
      <c r="I16" s="266"/>
      <c r="J16" s="265">
        <v>3535694</v>
      </c>
      <c r="K16" s="265"/>
      <c r="L16" s="265">
        <v>2673985</v>
      </c>
      <c r="M16" s="265">
        <v>2791046.5424804688</v>
      </c>
      <c r="N16" s="295"/>
      <c r="O16" s="296"/>
      <c r="P16" s="297">
        <v>157.47573736951909</v>
      </c>
      <c r="Q16" s="298">
        <v>0.62865031976581109</v>
      </c>
      <c r="R16" s="265"/>
      <c r="S16" s="263"/>
      <c r="T16" s="263"/>
    </row>
    <row r="17" spans="2:20">
      <c r="B17" s="263"/>
      <c r="C17" s="263"/>
      <c r="D17" s="264"/>
      <c r="E17" s="265"/>
      <c r="F17" s="263"/>
      <c r="G17" s="265"/>
      <c r="H17" s="265" t="s">
        <v>75</v>
      </c>
      <c r="I17" s="266">
        <v>52.97203734201269</v>
      </c>
      <c r="J17" s="265"/>
      <c r="K17" s="265"/>
      <c r="L17" s="265"/>
      <c r="M17" s="270" t="s">
        <v>285</v>
      </c>
      <c r="N17" s="299">
        <v>0.95805819046771135</v>
      </c>
      <c r="O17" s="306" t="s">
        <v>126</v>
      </c>
      <c r="P17" s="297" t="s">
        <v>286</v>
      </c>
      <c r="Q17" s="300">
        <v>0.15934161057623344</v>
      </c>
      <c r="R17" s="298"/>
      <c r="S17" s="264"/>
      <c r="T17" s="263"/>
    </row>
    <row r="18" spans="2:20">
      <c r="B18" s="127"/>
      <c r="C18" s="127"/>
      <c r="D18" s="268"/>
      <c r="E18" s="265"/>
      <c r="F18" s="263"/>
      <c r="G18" s="265"/>
      <c r="H18" s="265" t="s">
        <v>77</v>
      </c>
      <c r="I18" s="266">
        <v>6.3043099297942717</v>
      </c>
      <c r="J18" s="265"/>
      <c r="K18" s="265"/>
      <c r="L18" s="265"/>
      <c r="M18" s="265" t="s">
        <v>287</v>
      </c>
      <c r="N18" s="295">
        <v>0.95177168727005323</v>
      </c>
      <c r="O18" s="296"/>
      <c r="P18" s="297" t="s">
        <v>288</v>
      </c>
      <c r="Q18" s="298" t="e">
        <v>#REF!</v>
      </c>
      <c r="R18" s="298" t="s">
        <v>289</v>
      </c>
      <c r="S18" s="264"/>
      <c r="T18" s="2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2025 Ely Residential AVG Per AC</vt:lpstr>
      <vt:lpstr>Ely Residential Prime Per Acre</vt:lpstr>
      <vt:lpstr>Ely RES Below AVG Per Acre</vt:lpstr>
      <vt:lpstr>N. Greenwood Condos Per Acre</vt:lpstr>
      <vt:lpstr>Riverfront FF Values</vt:lpstr>
      <vt:lpstr>Lakefront FF Values</vt:lpstr>
      <vt:lpstr>2025 Commercial Land Table</vt:lpstr>
      <vt:lpstr>Commercial ECF</vt:lpstr>
      <vt:lpstr>Out-Clark-Diorite ECF</vt:lpstr>
      <vt:lpstr>The "Greenwood's" ECF</vt:lpstr>
      <vt:lpstr>South Ely-South Subs ECF</vt:lpstr>
      <vt:lpstr>Waterfront ECF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Inwood Assessor</dc:creator>
  <cp:lastModifiedBy>Inwood Assessor</cp:lastModifiedBy>
  <dcterms:created xsi:type="dcterms:W3CDTF">2025-02-17T18:06:58Z</dcterms:created>
  <dcterms:modified xsi:type="dcterms:W3CDTF">2025-03-11T16:29:27Z</dcterms:modified>
</cp:coreProperties>
</file>